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8_{8DCB84B0-1DB8-4FFF-B3F0-F94ED2D10F36}" xr6:coauthVersionLast="47" xr6:coauthVersionMax="47" xr10:uidLastSave="{00000000-0000-0000-0000-000000000000}"/>
  <workbookProtection workbookAlgorithmName="SHA-512" workbookHashValue="lpoh0olwPZGfcGZAzCvuS9XQXoZlRIYLXgs/0m8ttdh4RcIlaTbBcoSTtJupUPJvdd7KF4xOU9w41b3FCr147A==" workbookSaltValue="GJQY+k/GS/HbdZQVvvmXNA==" workbookSpinCount="100000" lockStructure="1"/>
  <bookViews>
    <workbookView xWindow="-12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49" i="1"/>
  <c r="K48" i="1"/>
  <c r="H69" i="1"/>
  <c r="G24" i="1"/>
  <c r="G34" i="1"/>
  <c r="J34" i="1" s="1"/>
  <c r="G25" i="1"/>
  <c r="J25" i="1" s="1"/>
  <c r="G39" i="1"/>
  <c r="G38" i="1"/>
  <c r="J38" i="1" s="1"/>
  <c r="G44" i="1"/>
  <c r="A80" i="1"/>
  <c r="K69" i="1" l="1"/>
  <c r="G29" i="1"/>
  <c r="J44" i="1" l="1"/>
  <c r="J29" i="1"/>
  <c r="J24" i="1" l="1"/>
  <c r="K71" i="1" s="1"/>
  <c r="K72" i="1" l="1"/>
  <c r="K73" i="1" s="1"/>
</calcChain>
</file>

<file path=xl/sharedStrings.xml><?xml version="1.0" encoding="utf-8"?>
<sst xmlns="http://schemas.openxmlformats.org/spreadsheetml/2006/main" count="175" uniqueCount="131">
  <si>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</si>
  <si>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</si>
  <si>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</si>
  <si>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</si>
  <si>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</si>
  <si>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</si>
  <si>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</si>
  <si>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</si>
  <si>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</si>
  <si>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</si>
  <si>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</si>
  <si>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</si>
  <si>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A5</t>
  </si>
  <si>
    <t>A4</t>
  </si>
  <si>
    <t>PPE</t>
  </si>
  <si>
    <t>Respiratory</t>
  </si>
  <si>
    <t>GRAND TOTAL</t>
  </si>
  <si>
    <t>DISCOUNT</t>
  </si>
  <si>
    <t xml:space="preserve">Hand hygiene Information leaflet for community service users </t>
  </si>
  <si>
    <t>Price per pack</t>
  </si>
  <si>
    <t>Hand hygiene</t>
  </si>
  <si>
    <t>SUB TOTAL</t>
  </si>
  <si>
    <t>POSTER TOTAL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</si>
  <si>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</si>
  <si>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</si>
  <si>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</si>
  <si>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</si>
  <si>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</si>
  <si>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</si>
  <si>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</si>
  <si>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</si>
  <si>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</si>
  <si>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</si>
  <si>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</si>
  <si>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</si>
  <si>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</si>
  <si>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</si>
  <si>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</si>
  <si>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</si>
  <si>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</si>
  <si>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National Colour coding scheme for cleaning materials and equipment 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</si>
  <si>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</si>
  <si>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</si>
  <si>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</si>
  <si>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</si>
  <si>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</si>
  <si>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</si>
  <si>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</si>
  <si>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</si>
  <si>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</si>
  <si>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</si>
  <si>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</si>
  <si>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</si>
  <si>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</si>
  <si>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</si>
  <si>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</si>
  <si>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</si>
  <si>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</si>
  <si>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</si>
  <si>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</si>
  <si>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</si>
  <si>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</si>
  <si>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</si>
  <si>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</si>
  <si>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</si>
  <si>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</si>
  <si>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</si>
  <si>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</si>
  <si>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</si>
  <si>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</si>
  <si>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</si>
  <si>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</si>
  <si>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</si>
  <si>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</si>
  <si>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</si>
  <si>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</si>
  <si>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</si>
  <si>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</si>
  <si>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disposal of waste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</si>
  <si>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</si>
  <si>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</si>
  <si>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</si>
  <si>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</si>
  <si>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</si>
  <si>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</si>
  <si>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</si>
  <si>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</si>
  <si>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If you need any assistance with ordering, placing bulk orders or want to discuss bespoke resources, please call us on 01423 557340 and we will be happy to help.</t>
  </si>
  <si>
    <t>Audit tools link</t>
  </si>
  <si>
    <t>You will receive a confirmation email with payment instructions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</si>
  <si>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</si>
  <si>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Spillage kits located at</t>
  </si>
  <si>
    <t>Safe management of blood and body fluid spillages</t>
  </si>
  <si>
    <t>Already 
subscribed</t>
  </si>
  <si>
    <t>Subscribe</t>
  </si>
  <si>
    <t>Do not 
subscribe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</si>
  <si>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</si>
  <si>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</si>
  <si>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</si>
  <si>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</si>
  <si>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</si>
  <si>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</si>
  <si>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</si>
  <si>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The templates will be sent via e-mail</t>
  </si>
  <si>
    <t>Price per PDF copy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</si>
  <si>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</si>
  <si>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</si>
  <si>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</si>
  <si>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</si>
  <si>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</si>
  <si>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</si>
  <si>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</si>
  <si>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</si>
  <si>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</si>
  <si>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</si>
  <si>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>Printed Pack price per General Practice</t>
  </si>
  <si>
    <t>2.  IPC Policies for General Practice SALE 50% DISCOUNT</t>
  </si>
  <si>
    <t>4.  IPC Cleaning schedule and record templates for General Practice</t>
  </si>
  <si>
    <t>Price per 
General Practice</t>
  </si>
  <si>
    <t>5.  My catheter passport</t>
  </si>
  <si>
    <r>
      <t xml:space="preserve">6.  Posters - Please check the posters supplied with the IPC CQC inspection preparation Pack before ordering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</si>
  <si>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Isolation</t>
  </si>
  <si>
    <t>Stop - Isolation area  (double sided/laminated)</t>
  </si>
  <si>
    <t>Waste stream guide for General Practice</t>
  </si>
  <si>
    <t xml:space="preserve">Stop the spread of germs – please wash your hands (for service users and visitors) </t>
  </si>
  <si>
    <t>5-15</t>
  </si>
  <si>
    <t>Min qty 5</t>
  </si>
  <si>
    <t xml:space="preserve">Local contact details of Health Practitioners who can provide IPC advice </t>
  </si>
  <si>
    <t>Resource Order Form for General Practice</t>
  </si>
  <si>
    <t>3.  IPC CQC inspection preparation Pack for General Practice</t>
  </si>
  <si>
    <t>1.  Preventing Infection Workbook: Guidance for
     General Practice (minimum order quantity =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</si>
</sst>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DAEE"/>
        <bgColor indexed="64"/>
      </patternFill>
    </fill>
    <fill>
      <patternFill patternType="solid">
        <fgColor rgb="FF0070C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0" borderId="0" xfId="0" applyFont="1"/>
    <xf numFmtId="0" fontId="10" fillId="6" borderId="2" xfId="0" applyFont="1" applyFill="1" applyBorder="1"/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/>
    <xf numFmtId="14" fontId="0" fillId="0" borderId="0" xfId="0" applyNumberFormat="1" applyAlignment="1">
      <alignment horizontal="left"/>
    </xf>
    <xf numFmtId="164" fontId="7" fillId="2" borderId="5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8" borderId="8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49" fontId="7" fillId="7" borderId="2" xfId="0" quotePrefix="1" applyNumberFormat="1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2" xfId="0" quotePrefix="1" applyFont="1" applyFill="1" applyBorder="1" applyAlignment="1">
      <alignment horizontal="left" vertical="center" wrapText="1"/>
    </xf>
    <xf numFmtId="49" fontId="7" fillId="7" borderId="2" xfId="0" applyNumberFormat="1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12" fillId="7" borderId="2" xfId="0" quotePrefix="1" applyFont="1" applyFill="1" applyBorder="1" applyAlignment="1">
      <alignment horizontal="left" vertical="center"/>
    </xf>
    <xf numFmtId="0" fontId="7" fillId="7" borderId="13" xfId="0" applyFont="1" applyFill="1" applyBorder="1" applyAlignment="1">
      <alignment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31" xfId="0" applyFont="1" applyFill="1" applyBorder="1" applyAlignment="1">
      <alignment vertical="top" wrapText="1"/>
    </xf>
    <xf numFmtId="0" fontId="6" fillId="7" borderId="32" xfId="0" applyFont="1" applyFill="1" applyBorder="1" applyAlignment="1">
      <alignment vertical="top" wrapText="1"/>
    </xf>
    <xf numFmtId="0" fontId="6" fillId="7" borderId="18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0" fillId="7" borderId="21" xfId="0" applyFill="1" applyBorder="1"/>
    <xf numFmtId="0" fontId="0" fillId="7" borderId="5" xfId="0" applyFill="1" applyBorder="1"/>
    <xf numFmtId="0" fontId="31" fillId="7" borderId="6" xfId="0" applyFon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7" borderId="31" xfId="0" applyFont="1" applyFill="1" applyBorder="1" applyAlignment="1">
      <alignment horizontal="left" vertical="top" wrapText="1"/>
    </xf>
    <xf numFmtId="0" fontId="6" fillId="7" borderId="32" xfId="0" applyFont="1" applyFill="1" applyBorder="1" applyAlignment="1">
      <alignment horizontal="left" vertical="top" wrapText="1"/>
    </xf>
    <xf numFmtId="0" fontId="6" fillId="7" borderId="33" xfId="0" applyFont="1" applyFill="1" applyBorder="1" applyAlignment="1">
      <alignment horizontal="left" vertical="top" wrapText="1"/>
    </xf>
    <xf numFmtId="0" fontId="25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29" fillId="8" borderId="54" xfId="0" applyFon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29" fillId="8" borderId="56" xfId="0" applyFont="1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0" fillId="7" borderId="2" xfId="0" applyFill="1" applyBorder="1"/>
    <xf numFmtId="0" fontId="29" fillId="8" borderId="8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vertical="center" wrapText="1"/>
    </xf>
    <xf numFmtId="0" fontId="22" fillId="0" borderId="36" xfId="0" applyFont="1" applyBorder="1"/>
    <xf numFmtId="0" fontId="22" fillId="0" borderId="37" xfId="0" applyFont="1" applyBorder="1"/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0" fontId="29" fillId="8" borderId="7" xfId="0" applyFont="1" applyFill="1" applyBorder="1" applyAlignment="1">
      <alignment vertical="center" wrapText="1"/>
    </xf>
    <xf numFmtId="0" fontId="29" fillId="8" borderId="8" xfId="0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21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7" borderId="21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7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9" fillId="8" borderId="7" xfId="0" applyFont="1" applyFill="1" applyBorder="1" applyAlignment="1">
      <alignment horizontal="left" vertical="center" wrapText="1"/>
    </xf>
    <xf numFmtId="0" fontId="29" fillId="8" borderId="8" xfId="0" applyFont="1" applyFill="1" applyBorder="1" applyAlignment="1">
      <alignment horizontal="left" vertical="center" wrapText="1"/>
    </xf>
    <xf numFmtId="0" fontId="29" fillId="8" borderId="10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left" vertical="center" wrapText="1"/>
    </xf>
    <xf numFmtId="0" fontId="28" fillId="7" borderId="3" xfId="0" applyFont="1" applyFill="1" applyBorder="1" applyAlignment="1">
      <alignment horizontal="left" vertical="center" wrapText="1"/>
    </xf>
    <xf numFmtId="0" fontId="28" fillId="7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20" fillId="8" borderId="25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CDAEE"/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0</xdr:row>
      <xdr:rowOff>54264</xdr:rowOff>
    </xdr:from>
    <xdr:to>
      <xdr:col>10</xdr:col>
      <xdr:colOff>459509</xdr:colOff>
      <xdr:row>0</xdr:row>
      <xdr:rowOff>445054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54264"/>
          <a:ext cx="707159" cy="390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26</xdr:row>
      <xdr:rowOff>47626</xdr:rowOff>
    </xdr:from>
    <xdr:to>
      <xdr:col>5</xdr:col>
      <xdr:colOff>180975</xdr:colOff>
      <xdr:row>28</xdr:row>
      <xdr:rowOff>146633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D1B6FB-7793-4945-99E6-08926E8D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8991601"/>
          <a:ext cx="542925" cy="527632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21</xdr:row>
      <xdr:rowOff>19050</xdr:rowOff>
    </xdr:from>
    <xdr:to>
      <xdr:col>5</xdr:col>
      <xdr:colOff>76200</xdr:colOff>
      <xdr:row>21</xdr:row>
      <xdr:rowOff>481885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2CD7D8-1128-4A1A-8BBD-3F48B810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7143750"/>
          <a:ext cx="476250" cy="46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80"/>
  <sheetViews>
    <sheetView showGridLines="0" tabSelected="1" view="pageLayout" topLeftCell="A15" zoomScaleNormal="85" workbookViewId="0">
      <selection activeCell="H25" sqref="H25:I25"/>
    </sheetView>
  </sheetViews>
  <sheetFormatPr defaultRowHeight="15" x14ac:dyDescent="0.25"/>
  <cols>
    <col min="1" max="1" width="19" customWidth="1"/>
    <col min="2" max="2" width="9.42578125" customWidth="1"/>
    <col min="3" max="4" width="8.42578125" customWidth="1"/>
    <col min="5" max="5" width="8.85546875" customWidth="1"/>
    <col min="6" max="6" width="6.42578125" customWidth="1"/>
    <col min="7" max="7" width="10.42578125" customWidth="1"/>
    <col min="8" max="8" width="7.42578125" customWidth="1"/>
    <col min="9" max="9" width="6.5703125" customWidth="1"/>
    <col min="10" max="10" width="5.85546875" customWidth="1"/>
    <col min="11" max="11" width="7.85546875" customWidth="1"/>
  </cols>
  <sheetData>
    <row r="1" spans="1:11" ht="47.25" customHeight="1" x14ac:dyDescent="0.25"/>
    <row r="2" spans="1:11" s="4" customFormat="1" ht="30.75" customHeight="1" x14ac:dyDescent="0.5">
      <c r="A2" s="50" t="s">
        <v>41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5">
      <c r="A3" s="50" t="s">
        <v>128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55000000000000004">
      <c r="A4" s="29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133" t="s">
        <v>83</v>
      </c>
      <c r="B5" s="134"/>
      <c r="C5" s="134"/>
      <c r="D5" s="134"/>
      <c r="E5" s="134"/>
      <c r="F5" s="134"/>
      <c r="G5" s="134"/>
      <c r="H5" s="134"/>
      <c r="I5" s="134"/>
      <c r="J5" s="134"/>
      <c r="K5" s="135"/>
    </row>
    <row r="6" spans="1:11" ht="29.25" customHeight="1" x14ac:dyDescent="0.25">
      <c r="A6" s="153" t="s">
        <v>90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ht="42" customHeight="1" thickBot="1" x14ac:dyDescent="0.3">
      <c r="A7" s="156" t="s">
        <v>114</v>
      </c>
      <c r="B7" s="157"/>
      <c r="C7" s="157"/>
      <c r="D7" s="157"/>
      <c r="E7" s="157"/>
      <c r="F7" s="157"/>
      <c r="G7" s="157"/>
      <c r="H7" s="157"/>
      <c r="I7" s="157"/>
      <c r="J7" s="157"/>
      <c r="K7" s="158"/>
    </row>
    <row r="8" spans="1:11" ht="16.5" customHeight="1" thickBot="1" x14ac:dyDescent="0.3">
      <c r="A8" s="31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s="1" customFormat="1" ht="26.25" customHeight="1" x14ac:dyDescent="0.35">
      <c r="A9" s="147" t="s">
        <v>0</v>
      </c>
      <c r="B9" s="148"/>
      <c r="C9" s="149"/>
      <c r="D9" s="150"/>
      <c r="E9" s="151"/>
      <c r="F9" s="151"/>
      <c r="G9" s="151"/>
      <c r="H9" s="151"/>
      <c r="I9" s="151"/>
      <c r="J9" s="151"/>
      <c r="K9" s="152"/>
    </row>
    <row r="10" spans="1:11" s="1" customFormat="1" ht="26.25" customHeight="1" x14ac:dyDescent="0.35">
      <c r="A10" s="136" t="s">
        <v>25</v>
      </c>
      <c r="B10" s="137"/>
      <c r="C10" s="138"/>
      <c r="D10" s="141"/>
      <c r="E10" s="142"/>
      <c r="F10" s="142"/>
      <c r="G10" s="142"/>
      <c r="H10" s="142"/>
      <c r="I10" s="142"/>
      <c r="J10" s="142"/>
      <c r="K10" s="143"/>
    </row>
    <row r="11" spans="1:11" s="1" customFormat="1" ht="26.25" customHeight="1" x14ac:dyDescent="0.35">
      <c r="A11" s="136" t="s">
        <v>26</v>
      </c>
      <c r="B11" s="137"/>
      <c r="C11" s="138"/>
      <c r="D11" s="141"/>
      <c r="E11" s="142"/>
      <c r="F11" s="142"/>
      <c r="G11" s="142"/>
      <c r="H11" s="142"/>
      <c r="I11" s="142"/>
      <c r="J11" s="142"/>
      <c r="K11" s="143"/>
    </row>
    <row r="12" spans="1:11" s="1" customFormat="1" ht="26.25" customHeight="1" x14ac:dyDescent="0.35">
      <c r="A12" s="139" t="s">
        <v>46</v>
      </c>
      <c r="B12" s="140"/>
      <c r="C12" s="167"/>
      <c r="D12" s="168"/>
      <c r="E12" s="169"/>
      <c r="F12" s="169"/>
      <c r="G12" s="169"/>
      <c r="H12" s="169"/>
      <c r="I12" s="169"/>
      <c r="J12" s="169"/>
      <c r="K12" s="170"/>
    </row>
    <row r="13" spans="1:11" s="1" customFormat="1" ht="36.75" customHeight="1" x14ac:dyDescent="0.35">
      <c r="A13" s="136" t="s">
        <v>27</v>
      </c>
      <c r="B13" s="137"/>
      <c r="C13" s="138"/>
      <c r="D13" s="164"/>
      <c r="E13" s="165"/>
      <c r="F13" s="165"/>
      <c r="G13" s="165"/>
      <c r="H13" s="165"/>
      <c r="I13" s="165"/>
      <c r="J13" s="165"/>
      <c r="K13" s="166"/>
    </row>
    <row r="14" spans="1:11" s="1" customFormat="1" ht="37.5" customHeight="1" x14ac:dyDescent="0.35">
      <c r="A14" s="136" t="s">
        <v>28</v>
      </c>
      <c r="B14" s="137"/>
      <c r="C14" s="138"/>
      <c r="D14" s="141"/>
      <c r="E14" s="142"/>
      <c r="F14" s="142"/>
      <c r="G14" s="142"/>
      <c r="H14" s="142"/>
      <c r="I14" s="142"/>
      <c r="J14" s="142"/>
      <c r="K14" s="143"/>
    </row>
    <row r="15" spans="1:11" s="1" customFormat="1" ht="19.5" customHeight="1" x14ac:dyDescent="0.35">
      <c r="A15" s="136" t="s">
        <v>1</v>
      </c>
      <c r="B15" s="137"/>
      <c r="C15" s="138"/>
      <c r="D15" s="141"/>
      <c r="E15" s="142"/>
      <c r="F15" s="142"/>
      <c r="G15" s="142"/>
      <c r="H15" s="142"/>
      <c r="I15" s="142"/>
      <c r="J15" s="142"/>
      <c r="K15" s="143"/>
    </row>
    <row r="16" spans="1:11" s="1" customFormat="1" ht="19.5" customHeight="1" x14ac:dyDescent="0.35">
      <c r="A16" s="139" t="s">
        <v>42</v>
      </c>
      <c r="B16" s="144"/>
      <c r="C16" s="145"/>
      <c r="D16" s="141"/>
      <c r="E16" s="142"/>
      <c r="F16" s="142"/>
      <c r="G16" s="142"/>
      <c r="H16" s="142"/>
      <c r="I16" s="142"/>
      <c r="J16" s="142"/>
      <c r="K16" s="143"/>
    </row>
    <row r="17" spans="1:21" s="1" customFormat="1" ht="19.5" customHeight="1" x14ac:dyDescent="0.35">
      <c r="A17" s="136" t="s">
        <v>82</v>
      </c>
      <c r="B17" s="137"/>
      <c r="C17" s="138"/>
      <c r="D17" s="141"/>
      <c r="E17" s="142"/>
      <c r="F17" s="142"/>
      <c r="G17" s="142"/>
      <c r="H17" s="142"/>
      <c r="I17" s="142"/>
      <c r="J17" s="142"/>
      <c r="K17" s="143"/>
    </row>
    <row r="18" spans="1:21" s="1" customFormat="1" ht="29.25" customHeight="1" x14ac:dyDescent="0.35">
      <c r="A18" s="136" t="s">
        <v>49</v>
      </c>
      <c r="B18" s="137"/>
      <c r="C18" s="138"/>
      <c r="D18" s="141"/>
      <c r="E18" s="142"/>
      <c r="F18" s="142"/>
      <c r="G18" s="142"/>
      <c r="H18" s="142"/>
      <c r="I18" s="142"/>
      <c r="J18" s="142"/>
      <c r="K18" s="143"/>
    </row>
    <row r="19" spans="1:21" s="1" customFormat="1" ht="30.75" customHeight="1" x14ac:dyDescent="0.35">
      <c r="A19" s="139" t="s">
        <v>85</v>
      </c>
      <c r="B19" s="140"/>
      <c r="C19" s="140"/>
      <c r="D19" s="39" t="s">
        <v>93</v>
      </c>
      <c r="E19" s="94"/>
      <c r="F19" s="95"/>
      <c r="G19" s="40" t="s">
        <v>94</v>
      </c>
      <c r="H19" s="40"/>
      <c r="I19" s="94" t="s">
        <v>95</v>
      </c>
      <c r="J19" s="95"/>
      <c r="K19" s="40"/>
    </row>
    <row r="20" spans="1:21" s="1" customFormat="1" ht="16.5" customHeight="1" thickBot="1" x14ac:dyDescent="0.4">
      <c r="A20" s="181" t="s">
        <v>43</v>
      </c>
      <c r="B20" s="182"/>
      <c r="C20" s="183"/>
      <c r="D20" s="159" t="s">
        <v>8</v>
      </c>
      <c r="E20" s="160"/>
      <c r="F20" s="161"/>
      <c r="G20" s="162"/>
      <c r="H20" s="160"/>
      <c r="I20" s="160"/>
      <c r="J20" s="160"/>
      <c r="K20" s="163"/>
    </row>
    <row r="21" spans="1:21" s="1" customFormat="1" ht="15" customHeight="1" thickBot="1" x14ac:dyDescent="0.4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21" ht="39.950000000000003" customHeight="1" x14ac:dyDescent="0.25">
      <c r="A22" s="115" t="s">
        <v>130</v>
      </c>
      <c r="B22" s="116"/>
      <c r="C22" s="116"/>
      <c r="D22" s="116"/>
      <c r="E22" s="116"/>
      <c r="F22" s="116"/>
      <c r="G22" s="51" t="s">
        <v>23</v>
      </c>
      <c r="H22" s="75" t="s">
        <v>2</v>
      </c>
      <c r="I22" s="76"/>
      <c r="J22" s="105" t="s">
        <v>100</v>
      </c>
      <c r="K22" s="106"/>
    </row>
    <row r="23" spans="1:21" ht="27" customHeight="1" x14ac:dyDescent="0.25">
      <c r="A23" s="52" t="s">
        <v>98</v>
      </c>
      <c r="B23" s="53" t="s">
        <v>125</v>
      </c>
      <c r="C23" s="54" t="s">
        <v>3</v>
      </c>
      <c r="D23" s="54" t="s">
        <v>4</v>
      </c>
      <c r="E23" s="54" t="s">
        <v>5</v>
      </c>
      <c r="F23" s="54" t="s">
        <v>6</v>
      </c>
      <c r="G23" s="27"/>
      <c r="H23" s="69" t="s">
        <v>126</v>
      </c>
      <c r="I23" s="70"/>
      <c r="J23" s="172"/>
      <c r="K23" s="173"/>
    </row>
    <row r="24" spans="1:21" ht="30.75" thickBot="1" x14ac:dyDescent="0.3">
      <c r="A24" s="55" t="s">
        <v>101</v>
      </c>
      <c r="B24" s="13">
        <v>2.75</v>
      </c>
      <c r="C24" s="13">
        <v>2.48</v>
      </c>
      <c r="D24" s="13">
        <v>2.2000000000000002</v>
      </c>
      <c r="E24" s="13">
        <v>1.93</v>
      </c>
      <c r="F24" s="13">
        <v>1.65</v>
      </c>
      <c r="G24" s="15">
        <f>IF(H24="",0,IF(H24&lt;16,B24,IF(H24&lt;31,C24,IF(H24&lt;46,D24,IF(H24&lt;61,E24,IF(H24&gt;60,F24))))))</f>
        <v>0</v>
      </c>
      <c r="H24" s="71"/>
      <c r="I24" s="72"/>
      <c r="J24" s="117">
        <f>(H24*G24)</f>
        <v>0</v>
      </c>
      <c r="K24" s="118"/>
    </row>
    <row r="25" spans="1:21" ht="30.75" thickBot="1" x14ac:dyDescent="0.3">
      <c r="A25" s="55" t="s">
        <v>102</v>
      </c>
      <c r="B25" s="13">
        <v>2.21</v>
      </c>
      <c r="C25" s="13">
        <v>1.96</v>
      </c>
      <c r="D25" s="13">
        <v>1.7</v>
      </c>
      <c r="E25" s="13">
        <v>1.45</v>
      </c>
      <c r="F25" s="13">
        <v>1.19</v>
      </c>
      <c r="G25" s="15">
        <f>IF(H25="",0,IF(H25&lt;16,B25,IF(H25&lt;31,C25,IF(H25&lt;46,D25,IF(H25&lt;61,E25,IF(H25&gt;60,F25))))))</f>
        <v>0</v>
      </c>
      <c r="H25" s="73"/>
      <c r="I25" s="74"/>
      <c r="J25" s="117">
        <f>H25*G25</f>
        <v>0</v>
      </c>
      <c r="K25" s="118"/>
      <c r="R25" s="5"/>
      <c r="S25" s="5"/>
      <c r="T25" s="5"/>
      <c r="U25" s="5"/>
    </row>
    <row r="26" spans="1:21" ht="15" customHeight="1" thickBot="1" x14ac:dyDescent="0.3">
      <c r="G26" s="5"/>
      <c r="H26" s="5"/>
      <c r="I26" s="5"/>
      <c r="J26" s="5"/>
      <c r="K26" s="5"/>
    </row>
    <row r="27" spans="1:21" ht="18.75" customHeight="1" x14ac:dyDescent="0.25">
      <c r="A27" s="115" t="s">
        <v>116</v>
      </c>
      <c r="B27" s="116"/>
      <c r="C27" s="116"/>
      <c r="D27" s="116"/>
      <c r="E27" s="116"/>
      <c r="F27" s="116"/>
      <c r="G27" s="51" t="s">
        <v>23</v>
      </c>
      <c r="H27" s="75" t="s">
        <v>2</v>
      </c>
      <c r="I27" s="76"/>
      <c r="J27" s="105" t="s">
        <v>100</v>
      </c>
      <c r="K27" s="106"/>
    </row>
    <row r="28" spans="1:21" x14ac:dyDescent="0.25">
      <c r="A28" s="52" t="s">
        <v>2</v>
      </c>
      <c r="B28" s="56">
        <v>1</v>
      </c>
      <c r="C28" s="57" t="s">
        <v>10</v>
      </c>
      <c r="D28" s="54" t="s">
        <v>9</v>
      </c>
      <c r="E28" s="54"/>
      <c r="F28" s="54"/>
      <c r="G28" s="87"/>
      <c r="H28" s="87"/>
      <c r="I28" s="87"/>
      <c r="J28" s="87"/>
      <c r="K28" s="89"/>
    </row>
    <row r="29" spans="1:21" ht="15.75" customHeight="1" thickBot="1" x14ac:dyDescent="0.3">
      <c r="A29" s="58" t="s">
        <v>84</v>
      </c>
      <c r="B29" s="13">
        <v>42.99</v>
      </c>
      <c r="C29" s="13">
        <v>40.85</v>
      </c>
      <c r="D29" s="13">
        <v>38.69</v>
      </c>
      <c r="E29" s="32"/>
      <c r="F29" s="32"/>
      <c r="G29" s="33">
        <f>IF(H29="",0,IF(H29&lt;2,B29,IF(H29&lt;10,C29,IF(H29&gt;9,D29,IF(H29&lt;61,E29,IF(H29&gt;61,F29))))))</f>
        <v>0</v>
      </c>
      <c r="H29" s="77"/>
      <c r="I29" s="78"/>
      <c r="J29" s="171">
        <f>(H29*G29)</f>
        <v>0</v>
      </c>
      <c r="K29" s="86"/>
    </row>
    <row r="30" spans="1:21" ht="15.75" customHeight="1" thickBot="1" x14ac:dyDescent="0.3">
      <c r="A30" s="119" t="s">
        <v>81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1"/>
    </row>
    <row r="31" spans="1:21" ht="27.75" customHeight="1" thickBo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21" ht="18.75" customHeight="1" x14ac:dyDescent="0.25">
      <c r="A32" s="115" t="s">
        <v>129</v>
      </c>
      <c r="B32" s="116"/>
      <c r="C32" s="116"/>
      <c r="D32" s="116"/>
      <c r="E32" s="116"/>
      <c r="F32" s="116"/>
      <c r="G32" s="51" t="s">
        <v>23</v>
      </c>
      <c r="H32" s="75" t="s">
        <v>2</v>
      </c>
      <c r="I32" s="76"/>
      <c r="J32" s="105" t="s">
        <v>100</v>
      </c>
      <c r="K32" s="106"/>
    </row>
    <row r="33" spans="1:11" ht="15.75" customHeight="1" x14ac:dyDescent="0.25">
      <c r="A33" s="52" t="s">
        <v>2</v>
      </c>
      <c r="B33" s="56">
        <v>1</v>
      </c>
      <c r="C33" s="57" t="s">
        <v>10</v>
      </c>
      <c r="D33" s="54" t="s">
        <v>9</v>
      </c>
      <c r="E33" s="54"/>
      <c r="F33" s="54"/>
      <c r="G33" s="87"/>
      <c r="H33" s="87"/>
      <c r="I33" s="87"/>
      <c r="J33" s="87"/>
      <c r="K33" s="89"/>
    </row>
    <row r="34" spans="1:11" ht="31.5" customHeight="1" thickBot="1" x14ac:dyDescent="0.3">
      <c r="A34" s="55" t="s">
        <v>115</v>
      </c>
      <c r="B34" s="13">
        <v>85.99</v>
      </c>
      <c r="C34" s="13">
        <v>81.69</v>
      </c>
      <c r="D34" s="13">
        <v>77.39</v>
      </c>
      <c r="E34" s="13"/>
      <c r="F34" s="13"/>
      <c r="G34" s="15">
        <f>IF(H34="",0,IF(H34&lt;2,B34,IF(H34&lt;10,C34,IF(H34&gt;9,D34,IF(H34&lt;61,E34,IF(H34&gt;61,F34))))))</f>
        <v>0</v>
      </c>
      <c r="H34" s="71"/>
      <c r="I34" s="72"/>
      <c r="J34" s="117">
        <f>(H34*G34)</f>
        <v>0</v>
      </c>
      <c r="K34" s="118"/>
    </row>
    <row r="35" spans="1:11" ht="18.75" customHeight="1" thickBo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ht="18.75" customHeight="1" x14ac:dyDescent="0.25">
      <c r="A36" s="115" t="s">
        <v>117</v>
      </c>
      <c r="B36" s="116"/>
      <c r="C36" s="116"/>
      <c r="D36" s="116"/>
      <c r="E36" s="116"/>
      <c r="F36" s="116"/>
      <c r="G36" s="51" t="s">
        <v>23</v>
      </c>
      <c r="H36" s="75" t="s">
        <v>2</v>
      </c>
      <c r="I36" s="76"/>
      <c r="J36" s="105" t="s">
        <v>100</v>
      </c>
      <c r="K36" s="106"/>
    </row>
    <row r="37" spans="1:11" ht="15.75" customHeight="1" x14ac:dyDescent="0.25">
      <c r="A37" s="52" t="s">
        <v>2</v>
      </c>
      <c r="B37" s="59">
        <v>1</v>
      </c>
      <c r="C37" s="126"/>
      <c r="D37" s="127"/>
      <c r="E37" s="127"/>
      <c r="F37" s="128"/>
      <c r="G37" s="87"/>
      <c r="H37" s="88"/>
      <c r="I37" s="88"/>
      <c r="J37" s="87"/>
      <c r="K37" s="89"/>
    </row>
    <row r="38" spans="1:11" ht="30" x14ac:dyDescent="0.25">
      <c r="A38" s="58" t="s">
        <v>118</v>
      </c>
      <c r="B38" s="32">
        <v>15</v>
      </c>
      <c r="C38" s="110" t="s">
        <v>103</v>
      </c>
      <c r="D38" s="111"/>
      <c r="E38" s="111"/>
      <c r="F38" s="112"/>
      <c r="G38" s="37">
        <f>IF(H38="",0,IF(H38&lt;20,B38,IF(H38&lt;30,C38,IF(H38&lt;40,D38,IF(H38&lt;61,E38,IF(H38&gt;61,F38))))))</f>
        <v>0</v>
      </c>
      <c r="H38" s="90"/>
      <c r="I38" s="70"/>
      <c r="J38" s="85">
        <f>(H38*G38)</f>
        <v>0</v>
      </c>
      <c r="K38" s="86"/>
    </row>
    <row r="39" spans="1:11" ht="33" customHeight="1" thickBot="1" x14ac:dyDescent="0.3">
      <c r="A39" s="60" t="s">
        <v>97</v>
      </c>
      <c r="B39" s="32">
        <v>0</v>
      </c>
      <c r="C39" s="110" t="s">
        <v>103</v>
      </c>
      <c r="D39" s="111"/>
      <c r="E39" s="111"/>
      <c r="F39" s="112"/>
      <c r="G39" s="37">
        <f>IF(H39="",0,IF(H39&lt;20,B39,IF(H39&lt;30,C39,IF(H39&lt;40,D39,IF(H39&lt;61,E39,IF(H39&gt;61,F39))))))</f>
        <v>0</v>
      </c>
      <c r="H39" s="71"/>
      <c r="I39" s="72"/>
      <c r="J39" s="113">
        <v>0</v>
      </c>
      <c r="K39" s="114"/>
    </row>
    <row r="40" spans="1:11" ht="15.75" thickBot="1" x14ac:dyDescent="0.3">
      <c r="A40" s="107" t="s">
        <v>96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9"/>
    </row>
    <row r="41" spans="1:11" ht="18.75" customHeight="1" thickBot="1" x14ac:dyDescent="0.3">
      <c r="G41" s="5"/>
      <c r="H41" s="5"/>
      <c r="I41" s="5"/>
      <c r="J41" s="5"/>
      <c r="K41" s="5"/>
    </row>
    <row r="42" spans="1:11" ht="18.75" customHeight="1" x14ac:dyDescent="0.25">
      <c r="A42" s="115" t="s">
        <v>119</v>
      </c>
      <c r="B42" s="116"/>
      <c r="C42" s="116"/>
      <c r="D42" s="116"/>
      <c r="E42" s="116"/>
      <c r="F42" s="116"/>
      <c r="G42" s="51" t="s">
        <v>23</v>
      </c>
      <c r="H42" s="75" t="s">
        <v>2</v>
      </c>
      <c r="I42" s="76"/>
      <c r="J42" s="105" t="s">
        <v>100</v>
      </c>
      <c r="K42" s="106"/>
    </row>
    <row r="43" spans="1:11" ht="15.75" customHeight="1" x14ac:dyDescent="0.25">
      <c r="A43" s="52" t="s">
        <v>2</v>
      </c>
      <c r="B43" s="59" t="s">
        <v>77</v>
      </c>
      <c r="C43" s="126"/>
      <c r="D43" s="127"/>
      <c r="E43" s="127"/>
      <c r="F43" s="128"/>
      <c r="G43" s="87"/>
      <c r="H43" s="88"/>
      <c r="I43" s="88"/>
      <c r="J43" s="87"/>
      <c r="K43" s="89"/>
    </row>
    <row r="44" spans="1:11" ht="15.75" customHeight="1" thickBot="1" x14ac:dyDescent="0.3">
      <c r="A44" s="55" t="s">
        <v>19</v>
      </c>
      <c r="B44" s="13">
        <v>18.989999999999998</v>
      </c>
      <c r="C44" s="122"/>
      <c r="D44" s="123"/>
      <c r="E44" s="123"/>
      <c r="F44" s="124"/>
      <c r="G44" s="14">
        <f>IF(H44="",0,IF(H44&lt;20,B44,IF(H44&lt;30,C44,IF(H44&lt;40,D44,IF(H44&lt;61,E44,IF(H44&gt;61,F44))))))</f>
        <v>0</v>
      </c>
      <c r="H44" s="71"/>
      <c r="I44" s="72"/>
      <c r="J44" s="125">
        <f>(H44*G44)</f>
        <v>0</v>
      </c>
      <c r="K44" s="118"/>
    </row>
    <row r="45" spans="1:11" ht="18.75" customHeight="1" thickBot="1" x14ac:dyDescent="0.3">
      <c r="A45" s="9"/>
      <c r="B45" s="10"/>
      <c r="C45" s="10"/>
      <c r="D45" s="10"/>
      <c r="E45" s="10"/>
      <c r="F45" s="10"/>
      <c r="G45" s="11"/>
      <c r="H45" s="8"/>
      <c r="I45" s="8"/>
      <c r="J45" s="11"/>
      <c r="K45" s="16"/>
    </row>
    <row r="46" spans="1:11" ht="22.5" customHeight="1" x14ac:dyDescent="0.25">
      <c r="A46" s="174" t="s">
        <v>120</v>
      </c>
      <c r="B46" s="175"/>
      <c r="C46" s="175"/>
      <c r="D46" s="175"/>
      <c r="E46" s="175"/>
      <c r="F46" s="105" t="s">
        <v>11</v>
      </c>
      <c r="G46" s="105" t="s">
        <v>99</v>
      </c>
      <c r="H46" s="105" t="s">
        <v>105</v>
      </c>
      <c r="I46" s="98" t="s">
        <v>104</v>
      </c>
      <c r="J46" s="98" t="s">
        <v>106</v>
      </c>
      <c r="K46" s="96" t="s">
        <v>100</v>
      </c>
    </row>
    <row r="47" spans="1:11" ht="21.75" customHeight="1" x14ac:dyDescent="0.25">
      <c r="A47" s="176"/>
      <c r="B47" s="177"/>
      <c r="C47" s="177"/>
      <c r="D47" s="177"/>
      <c r="E47" s="177"/>
      <c r="F47" s="196"/>
      <c r="G47" s="196"/>
      <c r="H47" s="196"/>
      <c r="I47" s="99"/>
      <c r="J47" s="99"/>
      <c r="K47" s="97"/>
    </row>
    <row r="48" spans="1:11" ht="18" customHeight="1" x14ac:dyDescent="0.25">
      <c r="A48" s="91" t="s">
        <v>20</v>
      </c>
      <c r="B48" s="130" t="s">
        <v>29</v>
      </c>
      <c r="C48" s="130"/>
      <c r="D48" s="130"/>
      <c r="E48" s="130"/>
      <c r="F48" s="6" t="s">
        <v>12</v>
      </c>
      <c r="G48" s="12">
        <v>0.8</v>
      </c>
      <c r="H48" s="19"/>
      <c r="I48" s="46">
        <v>5</v>
      </c>
      <c r="J48" s="49"/>
      <c r="K48" s="12">
        <f>(G48*H48)+(I48*J48)</f>
        <v>0</v>
      </c>
    </row>
    <row r="49" spans="1:11" ht="18" customHeight="1" x14ac:dyDescent="0.25">
      <c r="A49" s="92"/>
      <c r="B49" s="130" t="s">
        <v>44</v>
      </c>
      <c r="C49" s="130"/>
      <c r="D49" s="130"/>
      <c r="E49" s="130"/>
      <c r="F49" s="6" t="s">
        <v>13</v>
      </c>
      <c r="G49" s="12">
        <v>1.6</v>
      </c>
      <c r="H49" s="19"/>
      <c r="I49" s="46">
        <v>5</v>
      </c>
      <c r="J49" s="49"/>
      <c r="K49" s="12">
        <f>(G49*H49)+(I49*J49)</f>
        <v>0</v>
      </c>
    </row>
    <row r="50" spans="1:11" ht="33.75" customHeight="1" x14ac:dyDescent="0.25">
      <c r="A50" s="92"/>
      <c r="B50" s="130" t="s">
        <v>18</v>
      </c>
      <c r="C50" s="130"/>
      <c r="D50" s="130"/>
      <c r="E50" s="130"/>
      <c r="F50" s="6" t="s">
        <v>13</v>
      </c>
      <c r="G50" s="12">
        <v>0.6</v>
      </c>
      <c r="H50" s="19"/>
      <c r="I50" s="46">
        <v>5</v>
      </c>
      <c r="J50" s="49"/>
      <c r="K50" s="12">
        <f t="shared" ref="K50:K67" si="0">(G50*H50)+(I50*J50)</f>
        <v>0</v>
      </c>
    </row>
    <row r="51" spans="1:11" ht="45" customHeight="1" x14ac:dyDescent="0.25">
      <c r="A51" s="92"/>
      <c r="B51" s="130" t="s">
        <v>124</v>
      </c>
      <c r="C51" s="130"/>
      <c r="D51" s="130"/>
      <c r="E51" s="130"/>
      <c r="F51" s="6" t="s">
        <v>12</v>
      </c>
      <c r="G51" s="12">
        <v>0.8</v>
      </c>
      <c r="H51" s="19"/>
      <c r="I51" s="46">
        <v>5</v>
      </c>
      <c r="J51" s="49"/>
      <c r="K51" s="12">
        <f t="shared" si="0"/>
        <v>0</v>
      </c>
    </row>
    <row r="52" spans="1:11" ht="33.75" customHeight="1" x14ac:dyDescent="0.25">
      <c r="A52" s="92"/>
      <c r="B52" s="130" t="s">
        <v>45</v>
      </c>
      <c r="C52" s="130"/>
      <c r="D52" s="130"/>
      <c r="E52" s="130"/>
      <c r="F52" s="6" t="s">
        <v>12</v>
      </c>
      <c r="G52" s="12">
        <v>0.8</v>
      </c>
      <c r="H52" s="19"/>
      <c r="I52" s="46">
        <v>5</v>
      </c>
      <c r="J52" s="49"/>
      <c r="K52" s="12">
        <f t="shared" si="0"/>
        <v>0</v>
      </c>
    </row>
    <row r="53" spans="1:11" ht="33.75" customHeight="1" x14ac:dyDescent="0.25">
      <c r="A53" s="93"/>
      <c r="B53" s="130" t="s">
        <v>30</v>
      </c>
      <c r="C53" s="130"/>
      <c r="D53" s="130"/>
      <c r="E53" s="130"/>
      <c r="F53" s="6" t="s">
        <v>13</v>
      </c>
      <c r="G53" s="12">
        <v>1.1000000000000001</v>
      </c>
      <c r="H53" s="19"/>
      <c r="I53" s="46">
        <v>5</v>
      </c>
      <c r="J53" s="49"/>
      <c r="K53" s="12">
        <f t="shared" si="0"/>
        <v>0</v>
      </c>
    </row>
    <row r="54" spans="1:11" ht="32.25" customHeight="1" x14ac:dyDescent="0.25">
      <c r="A54" s="61" t="s">
        <v>121</v>
      </c>
      <c r="B54" s="184" t="s">
        <v>122</v>
      </c>
      <c r="C54" s="185"/>
      <c r="D54" s="185"/>
      <c r="E54" s="129"/>
      <c r="F54" s="6" t="s">
        <v>13</v>
      </c>
      <c r="G54" s="12">
        <v>1.4</v>
      </c>
      <c r="H54" s="19"/>
      <c r="I54" s="46">
        <v>5</v>
      </c>
      <c r="J54" s="49"/>
      <c r="K54" s="12">
        <f t="shared" si="0"/>
        <v>0</v>
      </c>
    </row>
    <row r="55" spans="1:11" ht="33.75" customHeight="1" x14ac:dyDescent="0.25">
      <c r="A55" s="91" t="s">
        <v>14</v>
      </c>
      <c r="B55" s="130" t="s">
        <v>31</v>
      </c>
      <c r="C55" s="130"/>
      <c r="D55" s="130"/>
      <c r="E55" s="130"/>
      <c r="F55" s="6" t="s">
        <v>13</v>
      </c>
      <c r="G55" s="12">
        <v>1.1000000000000001</v>
      </c>
      <c r="H55" s="19"/>
      <c r="I55" s="46">
        <v>5</v>
      </c>
      <c r="J55" s="49"/>
      <c r="K55" s="12">
        <f t="shared" si="0"/>
        <v>0</v>
      </c>
    </row>
    <row r="56" spans="1:11" ht="18" customHeight="1" x14ac:dyDescent="0.25">
      <c r="A56" s="93"/>
      <c r="B56" s="130" t="s">
        <v>32</v>
      </c>
      <c r="C56" s="130"/>
      <c r="D56" s="130"/>
      <c r="E56" s="130"/>
      <c r="F56" s="6" t="s">
        <v>13</v>
      </c>
      <c r="G56" s="12">
        <v>1.1000000000000001</v>
      </c>
      <c r="H56" s="19"/>
      <c r="I56" s="46">
        <v>5</v>
      </c>
      <c r="J56" s="49"/>
      <c r="K56" s="12">
        <f t="shared" si="0"/>
        <v>0</v>
      </c>
    </row>
    <row r="57" spans="1:11" ht="18.75" customHeight="1" x14ac:dyDescent="0.25">
      <c r="A57" s="62" t="s">
        <v>15</v>
      </c>
      <c r="B57" s="130" t="s">
        <v>33</v>
      </c>
      <c r="C57" s="130"/>
      <c r="D57" s="130"/>
      <c r="E57" s="130"/>
      <c r="F57" s="6" t="s">
        <v>13</v>
      </c>
      <c r="G57" s="12">
        <v>1.1000000000000001</v>
      </c>
      <c r="H57" s="19"/>
      <c r="I57" s="46">
        <v>5</v>
      </c>
      <c r="J57" s="49"/>
      <c r="K57" s="12">
        <f t="shared" si="0"/>
        <v>0</v>
      </c>
    </row>
    <row r="58" spans="1:11" ht="33.75" customHeight="1" x14ac:dyDescent="0.25">
      <c r="A58" s="62" t="s">
        <v>78</v>
      </c>
      <c r="B58" s="130" t="s">
        <v>123</v>
      </c>
      <c r="C58" s="130"/>
      <c r="D58" s="130"/>
      <c r="E58" s="130"/>
      <c r="F58" s="6" t="s">
        <v>13</v>
      </c>
      <c r="G58" s="12">
        <v>2.2000000000000002</v>
      </c>
      <c r="H58" s="19"/>
      <c r="I58" s="46">
        <v>5</v>
      </c>
      <c r="J58" s="49"/>
      <c r="K58" s="12">
        <f t="shared" si="0"/>
        <v>0</v>
      </c>
    </row>
    <row r="59" spans="1:11" ht="47.25" customHeight="1" x14ac:dyDescent="0.25">
      <c r="A59" s="62" t="s">
        <v>92</v>
      </c>
      <c r="B59" s="130" t="s">
        <v>91</v>
      </c>
      <c r="C59" s="130"/>
      <c r="D59" s="130"/>
      <c r="E59" s="130"/>
      <c r="F59" s="6" t="s">
        <v>13</v>
      </c>
      <c r="G59" s="12">
        <v>1.1000000000000001</v>
      </c>
      <c r="H59" s="19"/>
      <c r="I59" s="46">
        <v>5</v>
      </c>
      <c r="J59" s="49"/>
      <c r="K59" s="12">
        <f t="shared" si="0"/>
        <v>0</v>
      </c>
    </row>
    <row r="60" spans="1:11" ht="30" customHeight="1" x14ac:dyDescent="0.25">
      <c r="A60" s="91" t="s">
        <v>80</v>
      </c>
      <c r="B60" s="130" t="s">
        <v>34</v>
      </c>
      <c r="C60" s="130"/>
      <c r="D60" s="130"/>
      <c r="E60" s="130"/>
      <c r="F60" s="6" t="s">
        <v>13</v>
      </c>
      <c r="G60" s="12">
        <v>1.1000000000000001</v>
      </c>
      <c r="H60" s="19"/>
      <c r="I60" s="46">
        <v>5</v>
      </c>
      <c r="J60" s="49"/>
      <c r="K60" s="12">
        <f t="shared" si="0"/>
        <v>0</v>
      </c>
    </row>
    <row r="61" spans="1:11" ht="19.5" customHeight="1" x14ac:dyDescent="0.25">
      <c r="A61" s="92"/>
      <c r="B61" s="130" t="s">
        <v>35</v>
      </c>
      <c r="C61" s="130"/>
      <c r="D61" s="130"/>
      <c r="E61" s="130"/>
      <c r="F61" s="6" t="s">
        <v>13</v>
      </c>
      <c r="G61" s="12">
        <v>1.1000000000000001</v>
      </c>
      <c r="H61" s="19"/>
      <c r="I61" s="46">
        <v>5</v>
      </c>
      <c r="J61" s="49"/>
      <c r="K61" s="12">
        <f t="shared" si="0"/>
        <v>0</v>
      </c>
    </row>
    <row r="62" spans="1:11" ht="38.25" customHeight="1" x14ac:dyDescent="0.25">
      <c r="A62" s="93"/>
      <c r="B62" s="130" t="s">
        <v>36</v>
      </c>
      <c r="C62" s="130"/>
      <c r="D62" s="130"/>
      <c r="E62" s="130"/>
      <c r="F62" s="6" t="s">
        <v>13</v>
      </c>
      <c r="G62" s="12">
        <v>1.1000000000000001</v>
      </c>
      <c r="H62" s="19"/>
      <c r="I62" s="46">
        <v>5</v>
      </c>
      <c r="J62" s="49"/>
      <c r="K62" s="12">
        <f t="shared" si="0"/>
        <v>0</v>
      </c>
    </row>
    <row r="63" spans="1:11" ht="15.75" customHeight="1" x14ac:dyDescent="0.25">
      <c r="A63" s="91" t="s">
        <v>79</v>
      </c>
      <c r="B63" s="130" t="s">
        <v>37</v>
      </c>
      <c r="C63" s="130"/>
      <c r="D63" s="130"/>
      <c r="E63" s="130"/>
      <c r="F63" s="6" t="s">
        <v>12</v>
      </c>
      <c r="G63" s="12">
        <v>1.1000000000000001</v>
      </c>
      <c r="H63" s="19"/>
      <c r="I63" s="46">
        <v>5</v>
      </c>
      <c r="J63" s="49"/>
      <c r="K63" s="12">
        <f t="shared" si="0"/>
        <v>0</v>
      </c>
    </row>
    <row r="64" spans="1:11" ht="34.5" customHeight="1" x14ac:dyDescent="0.25">
      <c r="A64" s="93"/>
      <c r="B64" s="130" t="s">
        <v>40</v>
      </c>
      <c r="C64" s="130"/>
      <c r="D64" s="130"/>
      <c r="E64" s="130"/>
      <c r="F64" s="6" t="s">
        <v>13</v>
      </c>
      <c r="G64" s="12">
        <v>1.1000000000000001</v>
      </c>
      <c r="H64" s="19"/>
      <c r="I64" s="46">
        <v>5</v>
      </c>
      <c r="J64" s="49"/>
      <c r="K64" s="12">
        <f t="shared" si="0"/>
        <v>0</v>
      </c>
    </row>
    <row r="65" spans="1:11" ht="30" customHeight="1" x14ac:dyDescent="0.25">
      <c r="A65" s="63" t="s">
        <v>24</v>
      </c>
      <c r="B65" s="131" t="s">
        <v>38</v>
      </c>
      <c r="C65" s="132"/>
      <c r="D65" s="132"/>
      <c r="E65" s="132"/>
      <c r="F65" s="6" t="s">
        <v>13</v>
      </c>
      <c r="G65" s="12">
        <v>1.1000000000000001</v>
      </c>
      <c r="H65" s="19"/>
      <c r="I65" s="46">
        <v>5</v>
      </c>
      <c r="J65" s="49"/>
      <c r="K65" s="12">
        <f t="shared" si="0"/>
        <v>0</v>
      </c>
    </row>
    <row r="66" spans="1:11" ht="15.75" customHeight="1" x14ac:dyDescent="0.25">
      <c r="A66" s="64"/>
      <c r="B66" s="129" t="s">
        <v>39</v>
      </c>
      <c r="C66" s="130"/>
      <c r="D66" s="130"/>
      <c r="E66" s="130"/>
      <c r="F66" s="6" t="s">
        <v>13</v>
      </c>
      <c r="G66" s="12">
        <v>1.1000000000000001</v>
      </c>
      <c r="H66" s="19"/>
      <c r="I66" s="46">
        <v>5</v>
      </c>
      <c r="J66" s="49"/>
      <c r="K66" s="12">
        <f t="shared" si="0"/>
        <v>0</v>
      </c>
    </row>
    <row r="67" spans="1:11" ht="30" customHeight="1" x14ac:dyDescent="0.25">
      <c r="A67" s="64"/>
      <c r="B67" s="129" t="s">
        <v>127</v>
      </c>
      <c r="C67" s="130"/>
      <c r="D67" s="130"/>
      <c r="E67" s="130"/>
      <c r="F67" s="6" t="s">
        <v>12</v>
      </c>
      <c r="G67" s="12">
        <v>0.8</v>
      </c>
      <c r="H67" s="19"/>
      <c r="I67" s="46">
        <v>5</v>
      </c>
      <c r="J67" s="49"/>
      <c r="K67" s="12">
        <f t="shared" si="0"/>
        <v>0</v>
      </c>
    </row>
    <row r="68" spans="1:11" ht="43.5" customHeight="1" x14ac:dyDescent="0.25">
      <c r="A68" s="62" t="s">
        <v>51</v>
      </c>
      <c r="B68" s="187"/>
      <c r="C68" s="188"/>
      <c r="D68" s="188"/>
      <c r="E68" s="189"/>
      <c r="F68" s="28"/>
      <c r="G68" s="42"/>
      <c r="H68" s="19"/>
      <c r="I68" s="19"/>
      <c r="J68" s="28"/>
      <c r="K68" s="44"/>
    </row>
    <row r="69" spans="1:11" ht="15" customHeight="1" thickBot="1" x14ac:dyDescent="0.3">
      <c r="A69" s="65"/>
      <c r="B69" s="66"/>
      <c r="C69" s="67"/>
      <c r="D69" s="67"/>
      <c r="E69" s="67"/>
      <c r="F69" s="100" t="s">
        <v>22</v>
      </c>
      <c r="G69" s="101"/>
      <c r="H69" s="47">
        <f>SUM(H48:H67)</f>
        <v>0</v>
      </c>
      <c r="I69" s="68"/>
      <c r="J69" s="48">
        <f>SUM(J48:J67)</f>
        <v>0</v>
      </c>
      <c r="K69" s="45">
        <f>SUM(K48:K68)</f>
        <v>0</v>
      </c>
    </row>
    <row r="70" spans="1:11" ht="1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8"/>
    </row>
    <row r="71" spans="1:11" ht="15" customHeight="1" x14ac:dyDescent="0.25">
      <c r="A71" s="102" t="s">
        <v>21</v>
      </c>
      <c r="B71" s="102"/>
      <c r="C71" s="102"/>
      <c r="D71" s="102"/>
      <c r="E71" s="102"/>
      <c r="F71" s="102"/>
      <c r="G71" s="102"/>
      <c r="H71" s="102"/>
      <c r="I71" s="103"/>
      <c r="J71" s="104"/>
      <c r="K71" s="43">
        <f>SUM(J24+J25+J29+J34+J38+J39+J44+K69)</f>
        <v>0</v>
      </c>
    </row>
    <row r="72" spans="1:11" ht="16.5" customHeight="1" x14ac:dyDescent="0.25">
      <c r="A72" s="102" t="s">
        <v>17</v>
      </c>
      <c r="B72" s="102"/>
      <c r="C72" s="102"/>
      <c r="D72" s="102"/>
      <c r="E72" s="102"/>
      <c r="F72" s="102"/>
      <c r="G72" s="102"/>
      <c r="H72" s="102"/>
      <c r="I72" s="104"/>
      <c r="J72" s="104"/>
      <c r="K72" s="43" t="str">
        <f>IF(D20="Yes",(K71*0.1),IF(D20="Yes",(K71*0.1),"0.00"))</f>
        <v>0.00</v>
      </c>
    </row>
    <row r="73" spans="1:11" ht="15.75" customHeight="1" x14ac:dyDescent="0.25">
      <c r="A73" s="82" t="s">
        <v>108</v>
      </c>
      <c r="B73" s="83"/>
      <c r="C73" s="83"/>
      <c r="D73" s="83"/>
      <c r="E73" s="83"/>
      <c r="F73" s="83"/>
      <c r="G73" s="84"/>
      <c r="H73" s="79" t="s">
        <v>16</v>
      </c>
      <c r="I73" s="80"/>
      <c r="J73" s="81"/>
      <c r="K73" s="43">
        <f>K71-K72</f>
        <v>0</v>
      </c>
    </row>
    <row r="74" spans="1:11" ht="14.25" customHeight="1" thickBot="1" x14ac:dyDescent="0.3"/>
    <row r="75" spans="1:11" ht="22.5" customHeight="1" x14ac:dyDescent="0.25">
      <c r="A75" s="190" t="s">
        <v>89</v>
      </c>
      <c r="B75" s="191"/>
      <c r="C75" s="191"/>
      <c r="D75" s="191"/>
      <c r="E75" s="191"/>
      <c r="F75" s="191"/>
      <c r="G75" s="191"/>
      <c r="H75" s="191"/>
      <c r="I75" s="191"/>
      <c r="J75" s="191"/>
      <c r="K75" s="192"/>
    </row>
    <row r="76" spans="1:11" ht="7.5" customHeight="1" thickBot="1" x14ac:dyDescent="0.3">
      <c r="A76" s="193"/>
      <c r="B76" s="194"/>
      <c r="C76" s="194"/>
      <c r="D76" s="194"/>
      <c r="E76" s="194"/>
      <c r="F76" s="194"/>
      <c r="G76" s="194"/>
      <c r="H76" s="194"/>
      <c r="I76" s="194"/>
      <c r="J76" s="194"/>
      <c r="K76" s="195"/>
    </row>
    <row r="77" spans="1:11" ht="15" customHeight="1" thickBot="1" x14ac:dyDescent="0.3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</row>
    <row r="78" spans="1:11" ht="38.25" customHeight="1" thickBot="1" x14ac:dyDescent="0.3">
      <c r="A78" s="178" t="s">
        <v>87</v>
      </c>
      <c r="B78" s="179"/>
      <c r="C78" s="179"/>
      <c r="D78" s="179"/>
      <c r="E78" s="179"/>
      <c r="F78" s="179"/>
      <c r="G78" s="179"/>
      <c r="H78" s="179"/>
      <c r="I78" s="179"/>
      <c r="J78" s="179"/>
      <c r="K78" s="180"/>
    </row>
    <row r="80" spans="1:11" x14ac:dyDescent="0.25">
      <c r="A80" s="36">
        <f ca="1">TODAY()</f>
        <v>46041</v>
      </c>
    </row>
  </sheetData>
  <sheetProtection algorithmName="SHA-512" hashValue="YwJ+NvBBKtUMynk9KI/+k6thKwsk67bsOgLH3LghseQ4WVaAGB1Ywq2N99KWjZRaTLx5048GVsOKD6VZ5sIv3Q==" saltValue="7Mfgc8I8Y8DL5dod+f5SrQ==" spinCount="100000" sheet="1" objects="1" scenarios="1"/>
  <protectedRanges>
    <protectedRange sqref="B68:K68" name="Range14"/>
    <protectedRange sqref="H48:H67" name="Range12"/>
    <protectedRange sqref="H38:I39" name="Range10"/>
    <protectedRange sqref="H34:I34" name="Range8"/>
    <protectedRange sqref="H25:I25 H24:I24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29:I29" name="Range7"/>
    <protectedRange sqref="H44:I44" name="Range11"/>
    <protectedRange sqref="J48:J67" name="Range13"/>
  </protectedRanges>
  <mergeCells count="112">
    <mergeCell ref="A78:K78"/>
    <mergeCell ref="D18:K18"/>
    <mergeCell ref="G33:K33"/>
    <mergeCell ref="J27:K27"/>
    <mergeCell ref="G28:K28"/>
    <mergeCell ref="B63:E63"/>
    <mergeCell ref="B64:E64"/>
    <mergeCell ref="A22:F22"/>
    <mergeCell ref="J22:K22"/>
    <mergeCell ref="A20:C20"/>
    <mergeCell ref="A27:F27"/>
    <mergeCell ref="B60:E60"/>
    <mergeCell ref="B61:E61"/>
    <mergeCell ref="B54:E54"/>
    <mergeCell ref="A77:K77"/>
    <mergeCell ref="B68:E68"/>
    <mergeCell ref="A75:K76"/>
    <mergeCell ref="B62:E62"/>
    <mergeCell ref="A63:A64"/>
    <mergeCell ref="H46:H47"/>
    <mergeCell ref="G46:G47"/>
    <mergeCell ref="F46:F47"/>
    <mergeCell ref="B67:E67"/>
    <mergeCell ref="B55:E55"/>
    <mergeCell ref="A12:C12"/>
    <mergeCell ref="D12:K12"/>
    <mergeCell ref="J29:K29"/>
    <mergeCell ref="J25:K25"/>
    <mergeCell ref="J23:K23"/>
    <mergeCell ref="A48:A53"/>
    <mergeCell ref="B50:E50"/>
    <mergeCell ref="B51:E51"/>
    <mergeCell ref="B59:E59"/>
    <mergeCell ref="B48:E48"/>
    <mergeCell ref="B49:E49"/>
    <mergeCell ref="B52:E52"/>
    <mergeCell ref="A55:A56"/>
    <mergeCell ref="B53:E53"/>
    <mergeCell ref="B56:E56"/>
    <mergeCell ref="B58:E58"/>
    <mergeCell ref="A46:E47"/>
    <mergeCell ref="A42:F42"/>
    <mergeCell ref="H44:I44"/>
    <mergeCell ref="A36:F36"/>
    <mergeCell ref="C43:F43"/>
    <mergeCell ref="H22:I22"/>
    <mergeCell ref="B57:E57"/>
    <mergeCell ref="C38:F38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E19:F19"/>
    <mergeCell ref="K46:K47"/>
    <mergeCell ref="I46:I47"/>
    <mergeCell ref="J46:J47"/>
    <mergeCell ref="F69:G69"/>
    <mergeCell ref="A71:J71"/>
    <mergeCell ref="A72:J72"/>
    <mergeCell ref="J32:K32"/>
    <mergeCell ref="J42:K42"/>
    <mergeCell ref="A40:K40"/>
    <mergeCell ref="C39:F39"/>
    <mergeCell ref="J39:K39"/>
    <mergeCell ref="A32:F32"/>
    <mergeCell ref="J34:K34"/>
    <mergeCell ref="A30:K30"/>
    <mergeCell ref="J24:K24"/>
    <mergeCell ref="C44:F44"/>
    <mergeCell ref="J44:K44"/>
    <mergeCell ref="J36:K36"/>
    <mergeCell ref="C37:F37"/>
    <mergeCell ref="G37:K37"/>
    <mergeCell ref="I19:J19"/>
    <mergeCell ref="B66:E66"/>
    <mergeCell ref="B65:E65"/>
    <mergeCell ref="H23:I23"/>
    <mergeCell ref="H24:I24"/>
    <mergeCell ref="H25:I25"/>
    <mergeCell ref="H27:I27"/>
    <mergeCell ref="H29:I29"/>
    <mergeCell ref="H32:I32"/>
    <mergeCell ref="H34:I34"/>
    <mergeCell ref="H73:J73"/>
    <mergeCell ref="A73:G73"/>
    <mergeCell ref="J38:K38"/>
    <mergeCell ref="G43:K43"/>
    <mergeCell ref="H36:I36"/>
    <mergeCell ref="H38:I38"/>
    <mergeCell ref="H39:I39"/>
    <mergeCell ref="H42:I42"/>
    <mergeCell ref="A60:A62"/>
  </mergeCells>
  <dataValidations count="2">
    <dataValidation type="whole" operator="greaterThanOrEqual" allowBlank="1" showInputMessage="1" showErrorMessage="1" errorTitle="Minimum order quantity" error="Minimum order quantity = 5" sqref="H25:I25" xr:uid="{3858189B-36E3-472E-8A69-877839FF0A67}">
      <formula1>5</formula1>
    </dataValidation>
    <dataValidation type="whole" operator="greaterThanOrEqual" allowBlank="1" showInputMessage="1" showErrorMessage="1" errorTitle="Minimum order quantiy" error="Minimum order quantity = 5" sqref="H24:I24" xr:uid="{5974AF02-2D1C-4AA2-BEC4-EF75E83A61DB}">
      <formula1>5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39370078740157483" header="0.31496062992125984" footer="0.31496062992125984"/>
  <pageSetup paperSize="9" orientation="portrait" r:id="rId2"/>
  <headerFooter>
    <oddFooter>&amp;L&amp;9Version 5.01 January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J48:J67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5" sqref="B5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22" t="s">
        <v>47</v>
      </c>
      <c r="B1" s="20"/>
      <c r="C1" s="26" t="s">
        <v>75</v>
      </c>
      <c r="F1" s="197"/>
      <c r="G1" s="197"/>
    </row>
    <row r="2" spans="1:7" ht="18" customHeight="1" x14ac:dyDescent="0.25">
      <c r="A2" s="22" t="s">
        <v>74</v>
      </c>
      <c r="B2" s="20"/>
      <c r="C2" s="18"/>
      <c r="D2" s="18"/>
      <c r="E2" s="18"/>
      <c r="F2" s="20"/>
      <c r="G2" s="20"/>
    </row>
    <row r="3" spans="1:7" ht="18" customHeight="1" x14ac:dyDescent="0.25">
      <c r="A3" s="23" t="s">
        <v>48</v>
      </c>
      <c r="B3" s="21"/>
      <c r="C3" s="21"/>
      <c r="F3" s="197"/>
      <c r="G3" s="197"/>
    </row>
    <row r="4" spans="1:7" ht="18" customHeight="1" x14ac:dyDescent="0.25">
      <c r="A4" s="24" t="s">
        <v>50</v>
      </c>
      <c r="B4" s="20"/>
      <c r="C4" s="21"/>
      <c r="D4" s="21"/>
      <c r="E4" s="21"/>
      <c r="F4" s="20"/>
      <c r="G4" s="20"/>
    </row>
    <row r="5" spans="1:7" ht="18" customHeight="1" x14ac:dyDescent="0.25">
      <c r="A5" s="25" t="s">
        <v>62</v>
      </c>
      <c r="B5" s="20"/>
      <c r="C5" s="21"/>
      <c r="D5" s="21"/>
      <c r="E5" s="21"/>
      <c r="F5" s="20"/>
      <c r="G5" s="20"/>
    </row>
    <row r="6" spans="1:7" ht="18" customHeight="1" x14ac:dyDescent="0.25">
      <c r="A6" s="25" t="s">
        <v>52</v>
      </c>
    </row>
    <row r="7" spans="1:7" ht="18" customHeight="1" x14ac:dyDescent="0.25">
      <c r="A7" s="25" t="s">
        <v>73</v>
      </c>
      <c r="B7" s="17"/>
    </row>
    <row r="8" spans="1:7" ht="18" customHeight="1" x14ac:dyDescent="0.25">
      <c r="A8" t="s">
        <v>111</v>
      </c>
    </row>
    <row r="9" spans="1:7" ht="18" customHeight="1" x14ac:dyDescent="0.25">
      <c r="A9" s="25" t="s">
        <v>53</v>
      </c>
    </row>
    <row r="10" spans="1:7" ht="18" customHeight="1" x14ac:dyDescent="0.25">
      <c r="A10" s="25" t="s">
        <v>76</v>
      </c>
    </row>
    <row r="11" spans="1:7" ht="18" customHeight="1" x14ac:dyDescent="0.25">
      <c r="A11" s="25" t="s">
        <v>54</v>
      </c>
    </row>
    <row r="12" spans="1:7" ht="18" customHeight="1" x14ac:dyDescent="0.25">
      <c r="A12" s="25" t="s">
        <v>109</v>
      </c>
    </row>
    <row r="13" spans="1:7" ht="18" customHeight="1" x14ac:dyDescent="0.25">
      <c r="A13" s="25" t="s">
        <v>112</v>
      </c>
    </row>
    <row r="14" spans="1:7" ht="18" customHeight="1" x14ac:dyDescent="0.25">
      <c r="A14" s="25" t="s">
        <v>59</v>
      </c>
    </row>
    <row r="15" spans="1:7" ht="18" customHeight="1" x14ac:dyDescent="0.25">
      <c r="A15" s="25" t="s">
        <v>61</v>
      </c>
    </row>
    <row r="16" spans="1:7" ht="18" customHeight="1" x14ac:dyDescent="0.25">
      <c r="A16" s="25" t="s">
        <v>113</v>
      </c>
    </row>
    <row r="17" spans="1:1" ht="18" customHeight="1" x14ac:dyDescent="0.25">
      <c r="A17" s="25" t="s">
        <v>110</v>
      </c>
    </row>
    <row r="18" spans="1:1" ht="18" customHeight="1" x14ac:dyDescent="0.25">
      <c r="A18" s="25" t="s">
        <v>63</v>
      </c>
    </row>
    <row r="19" spans="1:1" ht="18" customHeight="1" x14ac:dyDescent="0.25">
      <c r="A19" s="25" t="s">
        <v>64</v>
      </c>
    </row>
    <row r="20" spans="1:1" ht="16.5" customHeight="1" x14ac:dyDescent="0.25">
      <c r="A20" s="25" t="s">
        <v>86</v>
      </c>
    </row>
    <row r="21" spans="1:1" ht="16.5" customHeight="1" x14ac:dyDescent="0.25">
      <c r="A21" s="25" t="s">
        <v>88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5" x14ac:dyDescent="0.25"/>
  <sheetData>
    <row r="2" spans="2:4" x14ac:dyDescent="0.25">
      <c r="B2" t="s">
        <v>7</v>
      </c>
      <c r="D2" t="s">
        <v>72</v>
      </c>
    </row>
    <row r="3" spans="2:4" x14ac:dyDescent="0.25">
      <c r="B3" t="s">
        <v>8</v>
      </c>
      <c r="D3" t="s">
        <v>65</v>
      </c>
    </row>
    <row r="4" spans="2:4" x14ac:dyDescent="0.25">
      <c r="D4" t="s">
        <v>66</v>
      </c>
    </row>
    <row r="5" spans="2:4" x14ac:dyDescent="0.25">
      <c r="B5" t="s">
        <v>55</v>
      </c>
      <c r="D5" t="s">
        <v>67</v>
      </c>
    </row>
    <row r="6" spans="2:4" x14ac:dyDescent="0.25">
      <c r="B6" t="s">
        <v>56</v>
      </c>
      <c r="D6" t="s">
        <v>68</v>
      </c>
    </row>
    <row r="7" spans="2:4" x14ac:dyDescent="0.25">
      <c r="B7" t="s">
        <v>57</v>
      </c>
      <c r="D7" t="s">
        <v>69</v>
      </c>
    </row>
    <row r="8" spans="2:4" x14ac:dyDescent="0.25">
      <c r="B8" t="s">
        <v>58</v>
      </c>
      <c r="D8" t="s">
        <v>70</v>
      </c>
    </row>
    <row r="9" spans="2:4" x14ac:dyDescent="0.25">
      <c r="D9" t="s">
        <v>71</v>
      </c>
    </row>
    <row r="10" spans="2:4" x14ac:dyDescent="0.25">
      <c r="B10" t="s">
        <v>7</v>
      </c>
      <c r="D10" t="s">
        <v>51</v>
      </c>
    </row>
    <row r="11" spans="2:4" x14ac:dyDescent="0.25">
      <c r="B11" t="s">
        <v>8</v>
      </c>
    </row>
    <row r="12" spans="2:4" x14ac:dyDescent="0.25">
      <c r="B12" t="s">
        <v>60</v>
      </c>
    </row>
    <row r="14" spans="2:4" x14ac:dyDescent="0.25">
      <c r="B14" s="17">
        <v>0.1</v>
      </c>
    </row>
    <row r="15" spans="2:4" x14ac:dyDescent="0.25">
      <c r="B15" s="17">
        <v>0.5</v>
      </c>
    </row>
    <row r="16" spans="2:4" x14ac:dyDescent="0.25">
      <c r="B16" t="s">
        <v>51</v>
      </c>
    </row>
    <row r="19" spans="2:4" x14ac:dyDescent="0.25">
      <c r="B19" s="38" t="s">
        <v>7</v>
      </c>
    </row>
    <row r="21" spans="2:4" x14ac:dyDescent="0.25">
      <c r="B21" t="s">
        <v>107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2026-01-19T11:19:19Z</cp:lastPrinted>
  <dcterms:created xsi:type="dcterms:W3CDTF">2023-01-25T12:31:27Z</dcterms:created>
  <dcterms:modified xsi:type="dcterms:W3CDTF">2026-01-19T11:23:54Z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