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46A55054-2BC3-45DB-978E-4FB6115D6D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J61" i="1" l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46" i="1"/>
  <c r="K45" i="1"/>
  <c r="H61" i="1"/>
  <c r="G24" i="1"/>
  <c r="G25" i="1"/>
  <c r="J25" i="1" s="1"/>
  <c r="G37" i="1"/>
  <c r="G36" i="1"/>
  <c r="J36" i="1" s="1"/>
  <c r="G41" i="1"/>
  <c r="A72" i="1"/>
  <c r="G35" i="1"/>
  <c r="J35" i="1" s="1"/>
  <c r="K61" i="1" l="1"/>
  <c r="G29" i="1"/>
  <c r="J41" i="1" l="1"/>
  <c r="J29" i="1"/>
  <c r="J24" i="1" l="1"/>
  <c r="K64" i="1" l="1"/>
  <c r="K65" i="1" s="1"/>
</calcChain>
</file>

<file path=xl/sharedStrings.xml><?xml version="1.0" encoding="utf-8"?>
<sst xmlns="http://schemas.openxmlformats.org/spreadsheetml/2006/main" count="157" uniqueCount="123">
  <si>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</si>
  <si>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</si>
  <si>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</si>
  <si>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</si>
  <si>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</si>
  <si>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</si>
  <si>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</si>
  <si>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</si>
  <si>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</si>
  <si>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</si>
  <si>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</si>
  <si>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</si>
  <si>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</si>
  <si>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</si>
  <si>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PPE</t>
  </si>
  <si>
    <t>Respiratory</t>
  </si>
  <si>
    <t>GRAND TOTAL</t>
  </si>
  <si>
    <t>DISCOUNT</t>
  </si>
  <si>
    <t xml:space="preserve">Hand hygiene Information leaflet for community service users </t>
  </si>
  <si>
    <t>Viral gastroenteritis factsheet: Information for service users and visitors</t>
  </si>
  <si>
    <t>Price per pack</t>
  </si>
  <si>
    <t>Hand hygiene</t>
  </si>
  <si>
    <t>SUB TOTAL</t>
  </si>
  <si>
    <t>POSTER TOTAL</t>
  </si>
  <si>
    <t>10-15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</si>
  <si>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</si>
  <si>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</si>
  <si>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</si>
  <si>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</si>
  <si>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</si>
  <si>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</si>
  <si>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</si>
  <si>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</si>
  <si>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</si>
  <si>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</si>
  <si>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</si>
  <si>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</si>
  <si>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</si>
  <si>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</si>
  <si>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</si>
  <si>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</si>
  <si>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</si>
  <si>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</si>
  <si>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</si>
  <si>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</si>
  <si>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</si>
  <si>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</si>
  <si>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</si>
  <si>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</si>
  <si>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</si>
  <si>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</si>
  <si>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</si>
  <si>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</si>
  <si>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</si>
  <si>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</si>
  <si>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</si>
  <si>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</si>
  <si>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</si>
  <si>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</si>
  <si>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</si>
  <si>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</si>
  <si>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</si>
  <si>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</si>
  <si>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</si>
  <si>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</si>
  <si>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</si>
  <si>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</si>
  <si>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</si>
  <si>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</si>
  <si>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</si>
  <si>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</si>
  <si>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</si>
  <si>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</si>
  <si>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</si>
  <si>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</si>
  <si>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</si>
  <si>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</si>
  <si>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</si>
  <si>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</si>
  <si>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</si>
  <si>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</si>
  <si>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</si>
  <si>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</si>
  <si>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</si>
  <si>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</si>
  <si>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If you need any assistance with ordering, placing bulk orders or want to discuss bespoke resources, please call us on 01423 557340 and we will be happy to help.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</si>
  <si>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</si>
  <si>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</si>
  <si>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</si>
  <si>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Isolation/ Outbreak management</t>
  </si>
  <si>
    <t>Already 
subscribed</t>
  </si>
  <si>
    <t>Subscribe</t>
  </si>
  <si>
    <t>Do not 
subscribe</t>
  </si>
  <si>
    <t>Supporting safer visiting in care homes during outbreaks of infection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</si>
  <si>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</si>
  <si>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</si>
  <si>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</si>
  <si>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</si>
  <si>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</si>
  <si>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</si>
  <si>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The Pack will be sent via e-mail</t>
  </si>
  <si>
    <t>This digital NYY version of the Pack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</si>
  <si>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</si>
  <si>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</si>
  <si>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</si>
  <si>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</si>
  <si>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</si>
  <si>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</si>
  <si>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</si>
  <si>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</si>
  <si>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</si>
  <si>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</si>
  <si>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</si>
  <si>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Min qty 10</t>
  </si>
  <si>
    <t xml:space="preserve">Stop the spread of germs – please wash your hands (for service users and visitors) </t>
  </si>
  <si>
    <t>Resource Order Form for Domiciliary Care</t>
  </si>
  <si>
    <t>1.  Preventing Infection Workbook: Guidance for Domiciliary Care
     (minimum order quantity = 10)</t>
  </si>
  <si>
    <t xml:space="preserve">2.  IPC Policies for Domiciliary Care </t>
  </si>
  <si>
    <t>3.  Viral gastroenteritis outbreak management Pack for Domiciliary Care</t>
  </si>
  <si>
    <t>Printed Pack price per Domiciliary Care</t>
  </si>
  <si>
    <t>Digital Pack price per Domiciliary Care</t>
  </si>
  <si>
    <t>4.  My catheter passport</t>
  </si>
  <si>
    <r>
      <t xml:space="preserve">5.  Posters 
</t>
    </r>
    <r>
      <rPr>
        <b/>
        <sz val="10"/>
        <color rgb="FFFFFFFF"/>
        <rFont val="Calibri"/>
        <family val="2"/>
      </rPr>
      <t>NOTE: AVAILABLE TO PURCHASE IN PRINTED OR DIGITAL PDF FORMAT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</si>
</sst>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6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8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8" fontId="7" fillId="2" borderId="51" xfId="0" applyNumberFormat="1" applyFont="1" applyFill="1" applyBorder="1" applyAlignment="1">
      <alignment horizontal="left" vertical="center" wrapText="1"/>
    </xf>
    <xf numFmtId="164" fontId="7" fillId="2" borderId="5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7" fillId="7" borderId="10" xfId="0" applyFont="1" applyFill="1" applyBorder="1" applyAlignment="1">
      <alignment vertical="center" wrapText="1"/>
    </xf>
    <xf numFmtId="49" fontId="7" fillId="7" borderId="2" xfId="0" quotePrefix="1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2" xfId="0" quotePrefix="1" applyFont="1" applyFill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vertical="center" wrapText="1"/>
    </xf>
    <xf numFmtId="0" fontId="7" fillId="7" borderId="30" xfId="0" applyFont="1" applyFill="1" applyBorder="1" applyAlignment="1">
      <alignment vertical="center" wrapText="1"/>
    </xf>
    <xf numFmtId="0" fontId="7" fillId="7" borderId="51" xfId="0" applyFont="1" applyFill="1" applyBorder="1" applyAlignment="1">
      <alignment vertical="center" wrapText="1"/>
    </xf>
    <xf numFmtId="0" fontId="12" fillId="7" borderId="2" xfId="0" quotePrefix="1" applyFont="1" applyFill="1" applyBorder="1" applyAlignment="1">
      <alignment horizontal="left" vertical="center"/>
    </xf>
    <xf numFmtId="0" fontId="6" fillId="7" borderId="30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vertical="top" wrapText="1"/>
    </xf>
    <xf numFmtId="0" fontId="6" fillId="7" borderId="17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8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29" fillId="8" borderId="8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9" fillId="8" borderId="7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20" fillId="8" borderId="24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7" borderId="30" xfId="0" applyFont="1" applyFill="1" applyBorder="1" applyAlignment="1">
      <alignment horizontal="left" vertical="top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29" fillId="8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0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8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3" fillId="0" borderId="43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0" fillId="7" borderId="21" xfId="0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29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9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29" fillId="8" borderId="7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29" fillId="8" borderId="10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0" xfId="0" applyFill="1" applyBorder="1"/>
    <xf numFmtId="0" fontId="0" fillId="7" borderId="5" xfId="0" applyFill="1" applyBorder="1"/>
    <xf numFmtId="0" fontId="31" fillId="7" borderId="6" xfId="0" applyFont="1" applyFill="1" applyBorder="1" applyAlignment="1">
      <alignment horizontal="right"/>
    </xf>
    <xf numFmtId="0" fontId="0" fillId="7" borderId="20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8" fontId="7" fillId="2" borderId="2" xfId="0" applyNumberFormat="1" applyFont="1" applyFill="1" applyBorder="1" applyAlignment="1">
      <alignment horizontal="left"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37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164" fontId="7" fillId="2" borderId="52" xfId="0" applyNumberFormat="1" applyFont="1" applyFill="1" applyBorder="1" applyAlignment="1">
      <alignment horizontal="center" vertical="center" wrapText="1"/>
    </xf>
    <xf numFmtId="164" fontId="7" fillId="2" borderId="38" xfId="0" applyNumberFormat="1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4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243609</xdr:colOff>
      <xdr:row>0</xdr:row>
      <xdr:rowOff>82839</xdr:rowOff>
    </xdr:from>
    <xdr:to>
      <xdr:col>10</xdr:col>
      <xdr:colOff>469034</xdr:colOff>
      <xdr:row>0</xdr:row>
      <xdr:rowOff>439016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0559" y="82839"/>
          <a:ext cx="644525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2"/>
  <sheetViews>
    <sheetView showGridLines="0" tabSelected="1" showWhiteSpace="0" view="pageLayout" topLeftCell="A56" zoomScaleNormal="85" workbookViewId="0">
      <selection activeCell="B60" sqref="B60:E60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54" t="s">
        <v>40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54" t="s">
        <v>115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36" t="s">
        <v>81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</row>
    <row r="6" spans="1:11" ht="29.25" customHeight="1" x14ac:dyDescent="0.25">
      <c r="A6" s="116" t="s">
        <v>88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42" customHeight="1" thickBot="1" x14ac:dyDescent="0.3">
      <c r="A7" s="119" t="s">
        <v>112</v>
      </c>
      <c r="B7" s="120"/>
      <c r="C7" s="120"/>
      <c r="D7" s="120"/>
      <c r="E7" s="120"/>
      <c r="F7" s="120"/>
      <c r="G7" s="120"/>
      <c r="H7" s="120"/>
      <c r="I7" s="120"/>
      <c r="J7" s="120"/>
      <c r="K7" s="121"/>
    </row>
    <row r="8" spans="1:11" ht="16.5" customHeight="1" thickBot="1" x14ac:dyDescent="0.3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35">
      <c r="A9" s="144" t="s">
        <v>0</v>
      </c>
      <c r="B9" s="145"/>
      <c r="C9" s="146"/>
      <c r="D9" s="147"/>
      <c r="E9" s="148"/>
      <c r="F9" s="148"/>
      <c r="G9" s="148"/>
      <c r="H9" s="148"/>
      <c r="I9" s="148"/>
      <c r="J9" s="148"/>
      <c r="K9" s="149"/>
    </row>
    <row r="10" spans="1:11" s="1" customFormat="1" ht="26.25" customHeight="1" x14ac:dyDescent="0.35">
      <c r="A10" s="139" t="s">
        <v>27</v>
      </c>
      <c r="B10" s="140"/>
      <c r="C10" s="141"/>
      <c r="D10" s="75"/>
      <c r="E10" s="76"/>
      <c r="F10" s="76"/>
      <c r="G10" s="76"/>
      <c r="H10" s="76"/>
      <c r="I10" s="76"/>
      <c r="J10" s="76"/>
      <c r="K10" s="77"/>
    </row>
    <row r="11" spans="1:11" s="1" customFormat="1" ht="26.25" customHeight="1" x14ac:dyDescent="0.35">
      <c r="A11" s="139" t="s">
        <v>28</v>
      </c>
      <c r="B11" s="140"/>
      <c r="C11" s="141"/>
      <c r="D11" s="75"/>
      <c r="E11" s="76"/>
      <c r="F11" s="76"/>
      <c r="G11" s="76"/>
      <c r="H11" s="76"/>
      <c r="I11" s="76"/>
      <c r="J11" s="76"/>
      <c r="K11" s="77"/>
    </row>
    <row r="12" spans="1:11" s="1" customFormat="1" ht="26.25" customHeight="1" x14ac:dyDescent="0.35">
      <c r="A12" s="130" t="s">
        <v>45</v>
      </c>
      <c r="B12" s="131"/>
      <c r="C12" s="132"/>
      <c r="D12" s="133"/>
      <c r="E12" s="134"/>
      <c r="F12" s="134"/>
      <c r="G12" s="134"/>
      <c r="H12" s="134"/>
      <c r="I12" s="134"/>
      <c r="J12" s="134"/>
      <c r="K12" s="135"/>
    </row>
    <row r="13" spans="1:11" s="1" customFormat="1" ht="36.75" customHeight="1" x14ac:dyDescent="0.35">
      <c r="A13" s="139" t="s">
        <v>29</v>
      </c>
      <c r="B13" s="140"/>
      <c r="C13" s="141"/>
      <c r="D13" s="127"/>
      <c r="E13" s="128"/>
      <c r="F13" s="128"/>
      <c r="G13" s="128"/>
      <c r="H13" s="128"/>
      <c r="I13" s="128"/>
      <c r="J13" s="128"/>
      <c r="K13" s="129"/>
    </row>
    <row r="14" spans="1:11" s="1" customFormat="1" ht="37.5" customHeight="1" x14ac:dyDescent="0.35">
      <c r="A14" s="139" t="s">
        <v>30</v>
      </c>
      <c r="B14" s="140"/>
      <c r="C14" s="141"/>
      <c r="D14" s="75"/>
      <c r="E14" s="76"/>
      <c r="F14" s="76"/>
      <c r="G14" s="76"/>
      <c r="H14" s="76"/>
      <c r="I14" s="76"/>
      <c r="J14" s="76"/>
      <c r="K14" s="77"/>
    </row>
    <row r="15" spans="1:11" s="1" customFormat="1" ht="19.5" customHeight="1" x14ac:dyDescent="0.35">
      <c r="A15" s="139" t="s">
        <v>1</v>
      </c>
      <c r="B15" s="140"/>
      <c r="C15" s="141"/>
      <c r="D15" s="75"/>
      <c r="E15" s="76"/>
      <c r="F15" s="76"/>
      <c r="G15" s="76"/>
      <c r="H15" s="76"/>
      <c r="I15" s="76"/>
      <c r="J15" s="76"/>
      <c r="K15" s="77"/>
    </row>
    <row r="16" spans="1:11" s="1" customFormat="1" ht="19.5" customHeight="1" x14ac:dyDescent="0.35">
      <c r="A16" s="130" t="s">
        <v>41</v>
      </c>
      <c r="B16" s="142"/>
      <c r="C16" s="143"/>
      <c r="D16" s="75"/>
      <c r="E16" s="76"/>
      <c r="F16" s="76"/>
      <c r="G16" s="76"/>
      <c r="H16" s="76"/>
      <c r="I16" s="76"/>
      <c r="J16" s="76"/>
      <c r="K16" s="77"/>
    </row>
    <row r="17" spans="1:21" s="1" customFormat="1" ht="19.5" customHeight="1" x14ac:dyDescent="0.35">
      <c r="A17" s="139" t="s">
        <v>80</v>
      </c>
      <c r="B17" s="140"/>
      <c r="C17" s="141"/>
      <c r="D17" s="75"/>
      <c r="E17" s="76"/>
      <c r="F17" s="76"/>
      <c r="G17" s="76"/>
      <c r="H17" s="76"/>
      <c r="I17" s="76"/>
      <c r="J17" s="76"/>
      <c r="K17" s="77"/>
    </row>
    <row r="18" spans="1:21" s="1" customFormat="1" ht="29.25" customHeight="1" x14ac:dyDescent="0.35">
      <c r="A18" s="139" t="s">
        <v>48</v>
      </c>
      <c r="B18" s="140"/>
      <c r="C18" s="141"/>
      <c r="D18" s="75"/>
      <c r="E18" s="76"/>
      <c r="F18" s="76"/>
      <c r="G18" s="76"/>
      <c r="H18" s="76"/>
      <c r="I18" s="76"/>
      <c r="J18" s="76"/>
      <c r="K18" s="77"/>
    </row>
    <row r="19" spans="1:21" s="1" customFormat="1" ht="30.75" customHeight="1" x14ac:dyDescent="0.35">
      <c r="A19" s="130" t="s">
        <v>83</v>
      </c>
      <c r="B19" s="131"/>
      <c r="C19" s="131"/>
      <c r="D19" s="42" t="s">
        <v>90</v>
      </c>
      <c r="E19" s="171"/>
      <c r="F19" s="172"/>
      <c r="G19" s="43" t="s">
        <v>91</v>
      </c>
      <c r="H19" s="43"/>
      <c r="I19" s="171" t="s">
        <v>92</v>
      </c>
      <c r="J19" s="172"/>
      <c r="K19" s="43"/>
    </row>
    <row r="20" spans="1:21" s="1" customFormat="1" ht="16.5" customHeight="1" thickBot="1" x14ac:dyDescent="0.4">
      <c r="A20" s="85" t="s">
        <v>42</v>
      </c>
      <c r="B20" s="86"/>
      <c r="C20" s="87"/>
      <c r="D20" s="122" t="s">
        <v>8</v>
      </c>
      <c r="E20" s="123"/>
      <c r="F20" s="124"/>
      <c r="G20" s="125"/>
      <c r="H20" s="123"/>
      <c r="I20" s="123"/>
      <c r="J20" s="123"/>
      <c r="K20" s="126"/>
    </row>
    <row r="21" spans="1:21" s="1" customFormat="1" ht="15" customHeight="1" thickBot="1" x14ac:dyDescent="0.4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21" ht="39.950000000000003" customHeight="1" x14ac:dyDescent="0.25">
      <c r="A22" s="83" t="s">
        <v>116</v>
      </c>
      <c r="B22" s="84"/>
      <c r="C22" s="84"/>
      <c r="D22" s="84"/>
      <c r="E22" s="84"/>
      <c r="F22" s="84"/>
      <c r="G22" s="71" t="s">
        <v>25</v>
      </c>
      <c r="H22" s="114" t="s">
        <v>2</v>
      </c>
      <c r="I22" s="115"/>
      <c r="J22" s="78" t="s">
        <v>97</v>
      </c>
      <c r="K22" s="79"/>
    </row>
    <row r="23" spans="1:21" ht="27" customHeight="1" x14ac:dyDescent="0.25">
      <c r="A23" s="55" t="s">
        <v>95</v>
      </c>
      <c r="B23" s="56" t="s">
        <v>24</v>
      </c>
      <c r="C23" s="57" t="s">
        <v>3</v>
      </c>
      <c r="D23" s="57" t="s">
        <v>4</v>
      </c>
      <c r="E23" s="57" t="s">
        <v>5</v>
      </c>
      <c r="F23" s="57" t="s">
        <v>6</v>
      </c>
      <c r="G23" s="27"/>
      <c r="H23" s="186" t="s">
        <v>113</v>
      </c>
      <c r="I23" s="111"/>
      <c r="J23" s="189"/>
      <c r="K23" s="190"/>
    </row>
    <row r="24" spans="1:21" ht="30.75" thickBot="1" x14ac:dyDescent="0.3">
      <c r="A24" s="58" t="s">
        <v>98</v>
      </c>
      <c r="B24" s="13">
        <v>5.49</v>
      </c>
      <c r="C24" s="13">
        <v>4.95</v>
      </c>
      <c r="D24" s="13">
        <v>4.3899999999999997</v>
      </c>
      <c r="E24" s="13">
        <v>3.85</v>
      </c>
      <c r="F24" s="13">
        <v>3.29</v>
      </c>
      <c r="G24" s="15">
        <f>IF(H24="",0,IF(H24&lt;16,B24,IF(H24&lt;31,C24,IF(H24&lt;46,D24,IF(H24&lt;61,E24,IF(H24&gt;60,F24))))))</f>
        <v>0</v>
      </c>
      <c r="H24" s="112"/>
      <c r="I24" s="113"/>
      <c r="J24" s="182">
        <f>(H24*G24)</f>
        <v>0</v>
      </c>
      <c r="K24" s="108"/>
    </row>
    <row r="25" spans="1:21" ht="30.75" thickBot="1" x14ac:dyDescent="0.3">
      <c r="A25" s="58" t="s">
        <v>99</v>
      </c>
      <c r="B25" s="13">
        <v>4.41</v>
      </c>
      <c r="C25" s="13">
        <v>3.91</v>
      </c>
      <c r="D25" s="13">
        <v>3.39</v>
      </c>
      <c r="E25" s="13">
        <v>2.89</v>
      </c>
      <c r="F25" s="13">
        <v>2.37</v>
      </c>
      <c r="G25" s="15">
        <f>IF(H25="",0,IF(H25&lt;16,B25,IF(H25&lt;31,C25,IF(H25&lt;46,D25,IF(H25&lt;61,E25,IF(H25&gt;60,F25))))))</f>
        <v>0</v>
      </c>
      <c r="H25" s="187"/>
      <c r="I25" s="188"/>
      <c r="J25" s="182">
        <f>H25*G25</f>
        <v>0</v>
      </c>
      <c r="K25" s="108"/>
      <c r="R25" s="5"/>
      <c r="S25" s="5"/>
      <c r="T25" s="5"/>
      <c r="U25" s="5"/>
    </row>
    <row r="26" spans="1:21" ht="15" customHeight="1" thickBot="1" x14ac:dyDescent="0.3">
      <c r="G26" s="5"/>
      <c r="H26" s="5"/>
      <c r="I26" s="5"/>
      <c r="J26" s="5"/>
      <c r="K26" s="5"/>
    </row>
    <row r="27" spans="1:21" ht="18.75" customHeight="1" x14ac:dyDescent="0.25">
      <c r="A27" s="83" t="s">
        <v>117</v>
      </c>
      <c r="B27" s="84"/>
      <c r="C27" s="84"/>
      <c r="D27" s="84"/>
      <c r="E27" s="84"/>
      <c r="F27" s="84"/>
      <c r="G27" s="71" t="s">
        <v>25</v>
      </c>
      <c r="H27" s="114" t="s">
        <v>2</v>
      </c>
      <c r="I27" s="115"/>
      <c r="J27" s="78" t="s">
        <v>97</v>
      </c>
      <c r="K27" s="79"/>
    </row>
    <row r="28" spans="1:21" x14ac:dyDescent="0.25">
      <c r="A28" s="55" t="s">
        <v>2</v>
      </c>
      <c r="B28" s="59">
        <v>1</v>
      </c>
      <c r="C28" s="60" t="s">
        <v>10</v>
      </c>
      <c r="D28" s="57" t="s">
        <v>9</v>
      </c>
      <c r="E28" s="57"/>
      <c r="F28" s="57"/>
      <c r="G28" s="80"/>
      <c r="H28" s="80"/>
      <c r="I28" s="80"/>
      <c r="J28" s="80"/>
      <c r="K28" s="81"/>
    </row>
    <row r="29" spans="1:21" ht="15.75" customHeight="1" thickBot="1" x14ac:dyDescent="0.3">
      <c r="A29" s="61" t="s">
        <v>82</v>
      </c>
      <c r="B29" s="13">
        <v>74.989999999999995</v>
      </c>
      <c r="C29" s="13">
        <v>71.25</v>
      </c>
      <c r="D29" s="13">
        <v>67.489999999999995</v>
      </c>
      <c r="E29" s="32"/>
      <c r="F29" s="32"/>
      <c r="G29" s="33">
        <f>IF(H29="",0,IF(H29&lt;2,B29,IF(H29&lt;10,C29,IF(H29&gt;9,D29,IF(H29&lt;61,E29,IF(H29&gt;61,F29))))))</f>
        <v>0</v>
      </c>
      <c r="H29" s="163"/>
      <c r="I29" s="164"/>
      <c r="J29" s="184">
        <f>(H29*G29)</f>
        <v>0</v>
      </c>
      <c r="K29" s="185"/>
    </row>
    <row r="30" spans="1:21" ht="15.75" customHeight="1" thickBot="1" x14ac:dyDescent="0.3">
      <c r="A30" s="179" t="s">
        <v>79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</row>
    <row r="31" spans="1:21" ht="15.75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21" ht="15" customHeight="1" thickBot="1" x14ac:dyDescent="0.3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21" ht="18.75" customHeight="1" x14ac:dyDescent="0.25">
      <c r="A33" s="83" t="s">
        <v>118</v>
      </c>
      <c r="B33" s="84"/>
      <c r="C33" s="84"/>
      <c r="D33" s="84"/>
      <c r="E33" s="84"/>
      <c r="F33" s="84"/>
      <c r="G33" s="71" t="s">
        <v>25</v>
      </c>
      <c r="H33" s="114" t="s">
        <v>2</v>
      </c>
      <c r="I33" s="115"/>
      <c r="J33" s="78" t="s">
        <v>97</v>
      </c>
      <c r="K33" s="79"/>
    </row>
    <row r="34" spans="1:21" ht="15.75" customHeight="1" x14ac:dyDescent="0.25">
      <c r="A34" s="55" t="s">
        <v>2</v>
      </c>
      <c r="B34" s="59">
        <v>1</v>
      </c>
      <c r="C34" s="60" t="s">
        <v>10</v>
      </c>
      <c r="D34" s="57" t="s">
        <v>9</v>
      </c>
      <c r="E34" s="57"/>
      <c r="F34" s="57"/>
      <c r="G34" s="80"/>
      <c r="H34" s="80"/>
      <c r="I34" s="80"/>
      <c r="J34" s="80"/>
      <c r="K34" s="81"/>
    </row>
    <row r="35" spans="1:21" ht="33" customHeight="1" x14ac:dyDescent="0.25">
      <c r="A35" s="57" t="s">
        <v>119</v>
      </c>
      <c r="B35" s="37">
        <v>44.99</v>
      </c>
      <c r="C35" s="37">
        <v>42.75</v>
      </c>
      <c r="D35" s="37">
        <v>40.49</v>
      </c>
      <c r="E35" s="37"/>
      <c r="F35" s="37"/>
      <c r="G35" s="38">
        <f>IF(H35="",0,IF(H35&lt;2,B35,IF(H35&lt;10,C35,IF(H35&gt;9,D35,IF(H35&lt;61,E35,IF(H35&gt;61,F35))))))</f>
        <v>0</v>
      </c>
      <c r="H35" s="110"/>
      <c r="I35" s="111"/>
      <c r="J35" s="100">
        <f>(H35*G35)</f>
        <v>0</v>
      </c>
      <c r="K35" s="100"/>
    </row>
    <row r="36" spans="1:21" ht="33" customHeight="1" x14ac:dyDescent="0.25">
      <c r="A36" s="57" t="s">
        <v>120</v>
      </c>
      <c r="B36" s="37">
        <v>34.99</v>
      </c>
      <c r="C36" s="173" t="s">
        <v>100</v>
      </c>
      <c r="D36" s="173"/>
      <c r="E36" s="173"/>
      <c r="F36" s="173"/>
      <c r="G36" s="38">
        <f>IF(H36="",0,IF(H36&lt;20,B36,IF(H36&lt;30,C36,IF(H36&lt;40,D36,IF(H36&lt;61,E36,IF(H36&gt;61,F36))))))</f>
        <v>0</v>
      </c>
      <c r="H36" s="110"/>
      <c r="I36" s="111"/>
      <c r="J36" s="100">
        <f>(H36*G36)</f>
        <v>0</v>
      </c>
      <c r="K36" s="100"/>
    </row>
    <row r="37" spans="1:21" ht="30.75" thickBot="1" x14ac:dyDescent="0.3">
      <c r="A37" s="62" t="s">
        <v>94</v>
      </c>
      <c r="B37" s="39">
        <v>0</v>
      </c>
      <c r="C37" s="174" t="s">
        <v>101</v>
      </c>
      <c r="D37" s="175"/>
      <c r="E37" s="175"/>
      <c r="F37" s="176"/>
      <c r="G37" s="40">
        <f>IF(H37="",0,IF(H37&lt;20,B37,IF(H37&lt;30,C37,IF(H37&lt;40,D37,IF(H37&lt;61,E37,IF(H37&gt;61,F37))))))</f>
        <v>0</v>
      </c>
      <c r="H37" s="112"/>
      <c r="I37" s="113"/>
      <c r="J37" s="177">
        <v>0</v>
      </c>
      <c r="K37" s="178"/>
      <c r="R37" s="5"/>
      <c r="S37" s="5"/>
      <c r="T37" s="5"/>
      <c r="U37" s="5"/>
    </row>
    <row r="38" spans="1:21" ht="15" customHeight="1" thickBot="1" x14ac:dyDescent="0.3">
      <c r="G38" s="5"/>
      <c r="H38" s="5"/>
      <c r="I38" s="5"/>
      <c r="J38" s="5"/>
      <c r="K38" s="5"/>
    </row>
    <row r="39" spans="1:21" ht="18.75" customHeight="1" x14ac:dyDescent="0.25">
      <c r="A39" s="83" t="s">
        <v>121</v>
      </c>
      <c r="B39" s="84"/>
      <c r="C39" s="84"/>
      <c r="D39" s="84"/>
      <c r="E39" s="84"/>
      <c r="F39" s="84"/>
      <c r="G39" s="71" t="s">
        <v>25</v>
      </c>
      <c r="H39" s="114" t="s">
        <v>2</v>
      </c>
      <c r="I39" s="115"/>
      <c r="J39" s="78" t="s">
        <v>97</v>
      </c>
      <c r="K39" s="79"/>
    </row>
    <row r="40" spans="1:21" ht="15.75" customHeight="1" x14ac:dyDescent="0.25">
      <c r="A40" s="55" t="s">
        <v>2</v>
      </c>
      <c r="B40" s="63" t="s">
        <v>76</v>
      </c>
      <c r="C40" s="101"/>
      <c r="D40" s="102"/>
      <c r="E40" s="102"/>
      <c r="F40" s="103"/>
      <c r="G40" s="80"/>
      <c r="H40" s="109"/>
      <c r="I40" s="109"/>
      <c r="J40" s="80"/>
      <c r="K40" s="81"/>
    </row>
    <row r="41" spans="1:21" ht="15.75" customHeight="1" thickBot="1" x14ac:dyDescent="0.3">
      <c r="A41" s="58" t="s">
        <v>20</v>
      </c>
      <c r="B41" s="13">
        <v>18.989999999999998</v>
      </c>
      <c r="C41" s="104"/>
      <c r="D41" s="105"/>
      <c r="E41" s="105"/>
      <c r="F41" s="106"/>
      <c r="G41" s="14">
        <f>IF(H41="",0,IF(H41&lt;20,B41,IF(H41&lt;30,C41,IF(H41&lt;40,D41,IF(H41&lt;61,E41,IF(H41&gt;61,F41))))))</f>
        <v>0</v>
      </c>
      <c r="H41" s="112"/>
      <c r="I41" s="113"/>
      <c r="J41" s="107">
        <f>(H41*G41)</f>
        <v>0</v>
      </c>
      <c r="K41" s="108"/>
    </row>
    <row r="42" spans="1:21" ht="15" customHeight="1" thickBot="1" x14ac:dyDescent="0.3">
      <c r="A42" s="9"/>
      <c r="B42" s="10"/>
      <c r="C42" s="10"/>
      <c r="D42" s="10"/>
      <c r="E42" s="10"/>
      <c r="F42" s="10"/>
      <c r="G42" s="11"/>
      <c r="H42" s="8"/>
      <c r="I42" s="8"/>
      <c r="J42" s="11"/>
      <c r="K42" s="16"/>
    </row>
    <row r="43" spans="1:21" ht="22.5" customHeight="1" x14ac:dyDescent="0.25">
      <c r="A43" s="159" t="s">
        <v>122</v>
      </c>
      <c r="B43" s="160"/>
      <c r="C43" s="160"/>
      <c r="D43" s="160"/>
      <c r="E43" s="160"/>
      <c r="F43" s="78" t="s">
        <v>11</v>
      </c>
      <c r="G43" s="78" t="s">
        <v>96</v>
      </c>
      <c r="H43" s="78" t="s">
        <v>103</v>
      </c>
      <c r="I43" s="152" t="s">
        <v>102</v>
      </c>
      <c r="J43" s="152" t="s">
        <v>104</v>
      </c>
      <c r="K43" s="150" t="s">
        <v>97</v>
      </c>
    </row>
    <row r="44" spans="1:21" ht="21.75" customHeight="1" x14ac:dyDescent="0.25">
      <c r="A44" s="161"/>
      <c r="B44" s="162"/>
      <c r="C44" s="162"/>
      <c r="D44" s="162"/>
      <c r="E44" s="162"/>
      <c r="F44" s="99"/>
      <c r="G44" s="99"/>
      <c r="H44" s="99"/>
      <c r="I44" s="153"/>
      <c r="J44" s="153"/>
      <c r="K44" s="151"/>
    </row>
    <row r="45" spans="1:21" ht="15.75" customHeight="1" x14ac:dyDescent="0.25">
      <c r="A45" s="96" t="s">
        <v>21</v>
      </c>
      <c r="B45" s="82" t="s">
        <v>31</v>
      </c>
      <c r="C45" s="82"/>
      <c r="D45" s="82"/>
      <c r="E45" s="82"/>
      <c r="F45" s="6" t="s">
        <v>12</v>
      </c>
      <c r="G45" s="12">
        <v>0.8</v>
      </c>
      <c r="H45" s="19"/>
      <c r="I45" s="50">
        <v>5</v>
      </c>
      <c r="J45" s="53"/>
      <c r="K45" s="12">
        <f>(G45*H45)+(I45*J45)</f>
        <v>0</v>
      </c>
    </row>
    <row r="46" spans="1:21" ht="15.75" customHeight="1" x14ac:dyDescent="0.25">
      <c r="A46" s="97"/>
      <c r="B46" s="82" t="s">
        <v>43</v>
      </c>
      <c r="C46" s="82"/>
      <c r="D46" s="82"/>
      <c r="E46" s="82"/>
      <c r="F46" s="6" t="s">
        <v>13</v>
      </c>
      <c r="G46" s="12">
        <v>1.6</v>
      </c>
      <c r="H46" s="19"/>
      <c r="I46" s="50">
        <v>5</v>
      </c>
      <c r="J46" s="53"/>
      <c r="K46" s="12">
        <f>(G46*H46)+(I46*J46)</f>
        <v>0</v>
      </c>
    </row>
    <row r="47" spans="1:21" ht="33.75" customHeight="1" x14ac:dyDescent="0.25">
      <c r="A47" s="97"/>
      <c r="B47" s="82" t="s">
        <v>18</v>
      </c>
      <c r="C47" s="82"/>
      <c r="D47" s="82"/>
      <c r="E47" s="82"/>
      <c r="F47" s="6" t="s">
        <v>13</v>
      </c>
      <c r="G47" s="12">
        <v>0.6</v>
      </c>
      <c r="H47" s="19"/>
      <c r="I47" s="50">
        <v>5</v>
      </c>
      <c r="J47" s="53"/>
      <c r="K47" s="12">
        <f t="shared" ref="K47:K57" si="0">(G47*H47)+(I47*J47)</f>
        <v>0</v>
      </c>
    </row>
    <row r="48" spans="1:21" ht="45" customHeight="1" x14ac:dyDescent="0.25">
      <c r="A48" s="97"/>
      <c r="B48" s="82" t="s">
        <v>114</v>
      </c>
      <c r="C48" s="82"/>
      <c r="D48" s="82"/>
      <c r="E48" s="82"/>
      <c r="F48" s="6" t="s">
        <v>12</v>
      </c>
      <c r="G48" s="12">
        <v>0.8</v>
      </c>
      <c r="H48" s="19"/>
      <c r="I48" s="50">
        <v>5</v>
      </c>
      <c r="J48" s="53"/>
      <c r="K48" s="12">
        <f t="shared" si="0"/>
        <v>0</v>
      </c>
    </row>
    <row r="49" spans="1:11" ht="33.75" customHeight="1" x14ac:dyDescent="0.25">
      <c r="A49" s="97"/>
      <c r="B49" s="82" t="s">
        <v>44</v>
      </c>
      <c r="C49" s="82"/>
      <c r="D49" s="82"/>
      <c r="E49" s="82"/>
      <c r="F49" s="6" t="s">
        <v>12</v>
      </c>
      <c r="G49" s="12">
        <v>0.8</v>
      </c>
      <c r="H49" s="19"/>
      <c r="I49" s="50">
        <v>5</v>
      </c>
      <c r="J49" s="53"/>
      <c r="K49" s="12">
        <f t="shared" si="0"/>
        <v>0</v>
      </c>
    </row>
    <row r="50" spans="1:11" ht="33.75" customHeight="1" x14ac:dyDescent="0.25">
      <c r="A50" s="98"/>
      <c r="B50" s="82" t="s">
        <v>32</v>
      </c>
      <c r="C50" s="82"/>
      <c r="D50" s="82"/>
      <c r="E50" s="82"/>
      <c r="F50" s="6" t="s">
        <v>13</v>
      </c>
      <c r="G50" s="12">
        <v>1.1000000000000001</v>
      </c>
      <c r="H50" s="19"/>
      <c r="I50" s="50">
        <v>5</v>
      </c>
      <c r="J50" s="53"/>
      <c r="K50" s="12">
        <f t="shared" si="0"/>
        <v>0</v>
      </c>
    </row>
    <row r="51" spans="1:11" ht="33" customHeight="1" x14ac:dyDescent="0.25">
      <c r="A51" s="64" t="s">
        <v>89</v>
      </c>
      <c r="B51" s="82" t="s">
        <v>93</v>
      </c>
      <c r="C51" s="82"/>
      <c r="D51" s="82"/>
      <c r="E51" s="82"/>
      <c r="F51" s="6" t="s">
        <v>13</v>
      </c>
      <c r="G51" s="12">
        <v>0.6</v>
      </c>
      <c r="H51" s="19"/>
      <c r="I51" s="50">
        <v>5</v>
      </c>
      <c r="J51" s="53"/>
      <c r="K51" s="12">
        <f>(G51*H51)+(I51*J51)</f>
        <v>0</v>
      </c>
    </row>
    <row r="52" spans="1:11" ht="33.75" customHeight="1" x14ac:dyDescent="0.25">
      <c r="A52" s="96" t="s">
        <v>14</v>
      </c>
      <c r="B52" s="82" t="s">
        <v>33</v>
      </c>
      <c r="C52" s="82"/>
      <c r="D52" s="82"/>
      <c r="E52" s="82"/>
      <c r="F52" s="6" t="s">
        <v>13</v>
      </c>
      <c r="G52" s="12">
        <v>1.1000000000000001</v>
      </c>
      <c r="H52" s="19"/>
      <c r="I52" s="50">
        <v>5</v>
      </c>
      <c r="J52" s="53"/>
      <c r="K52" s="12">
        <f t="shared" si="0"/>
        <v>0</v>
      </c>
    </row>
    <row r="53" spans="1:11" ht="15.75" customHeight="1" x14ac:dyDescent="0.25">
      <c r="A53" s="98"/>
      <c r="B53" s="82" t="s">
        <v>34</v>
      </c>
      <c r="C53" s="82"/>
      <c r="D53" s="82"/>
      <c r="E53" s="82"/>
      <c r="F53" s="6" t="s">
        <v>13</v>
      </c>
      <c r="G53" s="12">
        <v>1.1000000000000001</v>
      </c>
      <c r="H53" s="19"/>
      <c r="I53" s="50">
        <v>5</v>
      </c>
      <c r="J53" s="53"/>
      <c r="K53" s="12">
        <f t="shared" si="0"/>
        <v>0</v>
      </c>
    </row>
    <row r="54" spans="1:11" ht="15.75" customHeight="1" x14ac:dyDescent="0.25">
      <c r="A54" s="65" t="s">
        <v>15</v>
      </c>
      <c r="B54" s="82" t="s">
        <v>35</v>
      </c>
      <c r="C54" s="82"/>
      <c r="D54" s="82"/>
      <c r="E54" s="82"/>
      <c r="F54" s="6" t="s">
        <v>13</v>
      </c>
      <c r="G54" s="12">
        <v>1.1000000000000001</v>
      </c>
      <c r="H54" s="19"/>
      <c r="I54" s="50">
        <v>5</v>
      </c>
      <c r="J54" s="53"/>
      <c r="K54" s="12">
        <f t="shared" si="0"/>
        <v>0</v>
      </c>
    </row>
    <row r="55" spans="1:11" ht="30" customHeight="1" x14ac:dyDescent="0.25">
      <c r="A55" s="96" t="s">
        <v>78</v>
      </c>
      <c r="B55" s="82" t="s">
        <v>36</v>
      </c>
      <c r="C55" s="82"/>
      <c r="D55" s="82"/>
      <c r="E55" s="82"/>
      <c r="F55" s="6" t="s">
        <v>13</v>
      </c>
      <c r="G55" s="12">
        <v>1.1000000000000001</v>
      </c>
      <c r="H55" s="19"/>
      <c r="I55" s="50">
        <v>5</v>
      </c>
      <c r="J55" s="53"/>
      <c r="K55" s="12">
        <f t="shared" si="0"/>
        <v>0</v>
      </c>
    </row>
    <row r="56" spans="1:11" ht="15.75" customHeight="1" x14ac:dyDescent="0.25">
      <c r="A56" s="97"/>
      <c r="B56" s="82" t="s">
        <v>37</v>
      </c>
      <c r="C56" s="82"/>
      <c r="D56" s="82"/>
      <c r="E56" s="82"/>
      <c r="F56" s="6" t="s">
        <v>13</v>
      </c>
      <c r="G56" s="12">
        <v>1.1000000000000001</v>
      </c>
      <c r="H56" s="19"/>
      <c r="I56" s="50">
        <v>5</v>
      </c>
      <c r="J56" s="53"/>
      <c r="K56" s="12">
        <f t="shared" si="0"/>
        <v>0</v>
      </c>
    </row>
    <row r="57" spans="1:11" ht="30" customHeight="1" x14ac:dyDescent="0.25">
      <c r="A57" s="98"/>
      <c r="B57" s="82" t="s">
        <v>38</v>
      </c>
      <c r="C57" s="82"/>
      <c r="D57" s="82"/>
      <c r="E57" s="82"/>
      <c r="F57" s="6" t="s">
        <v>13</v>
      </c>
      <c r="G57" s="12">
        <v>1.1000000000000001</v>
      </c>
      <c r="H57" s="19"/>
      <c r="I57" s="50">
        <v>5</v>
      </c>
      <c r="J57" s="53"/>
      <c r="K57" s="12">
        <f t="shared" si="0"/>
        <v>0</v>
      </c>
    </row>
    <row r="58" spans="1:11" ht="45" x14ac:dyDescent="0.25">
      <c r="A58" s="64" t="s">
        <v>77</v>
      </c>
      <c r="B58" s="82" t="s">
        <v>39</v>
      </c>
      <c r="C58" s="82"/>
      <c r="D58" s="82"/>
      <c r="E58" s="82"/>
      <c r="F58" s="6" t="s">
        <v>13</v>
      </c>
      <c r="G58" s="12">
        <v>1.1000000000000001</v>
      </c>
      <c r="H58" s="19"/>
      <c r="I58" s="50">
        <v>5</v>
      </c>
      <c r="J58" s="53"/>
      <c r="K58" s="12">
        <f>(G58*H58)+(I58*J58)</f>
        <v>0</v>
      </c>
    </row>
    <row r="59" spans="1:11" ht="30" customHeight="1" x14ac:dyDescent="0.25">
      <c r="A59" s="66" t="s">
        <v>26</v>
      </c>
      <c r="B59" s="95" t="s">
        <v>19</v>
      </c>
      <c r="C59" s="82"/>
      <c r="D59" s="82"/>
      <c r="E59" s="82"/>
      <c r="F59" s="6" t="s">
        <v>13</v>
      </c>
      <c r="G59" s="49">
        <v>1.1000000000000001</v>
      </c>
      <c r="H59" s="19"/>
      <c r="I59" s="50">
        <v>5</v>
      </c>
      <c r="J59" s="53"/>
      <c r="K59" s="12">
        <f>(G59*H59)+(I59*J59)</f>
        <v>0</v>
      </c>
    </row>
    <row r="60" spans="1:11" ht="44.25" customHeight="1" x14ac:dyDescent="0.25">
      <c r="A60" s="65" t="s">
        <v>50</v>
      </c>
      <c r="B60" s="192"/>
      <c r="C60" s="193"/>
      <c r="D60" s="193"/>
      <c r="E60" s="194"/>
      <c r="F60" s="28"/>
      <c r="G60" s="45"/>
      <c r="H60" s="19"/>
      <c r="I60" s="19"/>
      <c r="J60" s="28"/>
      <c r="K60" s="47"/>
    </row>
    <row r="61" spans="1:11" ht="15" customHeight="1" thickBot="1" x14ac:dyDescent="0.3">
      <c r="A61" s="67"/>
      <c r="B61" s="68"/>
      <c r="C61" s="69"/>
      <c r="D61" s="69"/>
      <c r="E61" s="69"/>
      <c r="F61" s="154" t="s">
        <v>23</v>
      </c>
      <c r="G61" s="155"/>
      <c r="H61" s="51">
        <f>SUM(H45:H59)</f>
        <v>0</v>
      </c>
      <c r="I61" s="70"/>
      <c r="J61" s="52">
        <f>SUM(J45:J59)</f>
        <v>0</v>
      </c>
      <c r="K61" s="48">
        <f>SUM(K45:K60)</f>
        <v>0</v>
      </c>
    </row>
    <row r="62" spans="1:11" ht="1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8"/>
    </row>
    <row r="63" spans="1:11" ht="15" customHeight="1" x14ac:dyDescent="0.25">
      <c r="A63" s="156" t="s">
        <v>22</v>
      </c>
      <c r="B63" s="156"/>
      <c r="C63" s="156"/>
      <c r="D63" s="156"/>
      <c r="E63" s="156"/>
      <c r="F63" s="156"/>
      <c r="G63" s="156"/>
      <c r="H63" s="156"/>
      <c r="I63" s="157"/>
      <c r="J63" s="158"/>
      <c r="K63" s="46">
        <f>SUM(J24+J25+J29+J35+J36+J41+K61)</f>
        <v>0</v>
      </c>
    </row>
    <row r="64" spans="1:11" ht="16.5" customHeight="1" x14ac:dyDescent="0.25">
      <c r="A64" s="156" t="s">
        <v>17</v>
      </c>
      <c r="B64" s="156"/>
      <c r="C64" s="156"/>
      <c r="D64" s="156"/>
      <c r="E64" s="156"/>
      <c r="F64" s="156"/>
      <c r="G64" s="156"/>
      <c r="H64" s="156"/>
      <c r="I64" s="158"/>
      <c r="J64" s="158"/>
      <c r="K64" s="46" t="str">
        <f>IF(D20="Yes",(K63*0.1),IF(D20="Yes",(K63*0.1),"0.00"))</f>
        <v>0.00</v>
      </c>
    </row>
    <row r="65" spans="1:11" ht="15.75" customHeight="1" x14ac:dyDescent="0.25">
      <c r="A65" s="168" t="s">
        <v>106</v>
      </c>
      <c r="B65" s="169"/>
      <c r="C65" s="169"/>
      <c r="D65" s="169"/>
      <c r="E65" s="169"/>
      <c r="F65" s="169"/>
      <c r="G65" s="170"/>
      <c r="H65" s="165" t="s">
        <v>16</v>
      </c>
      <c r="I65" s="166"/>
      <c r="J65" s="167"/>
      <c r="K65" s="46">
        <f>K63-K64</f>
        <v>0</v>
      </c>
    </row>
    <row r="66" spans="1:11" ht="14.25" customHeight="1" thickBot="1" x14ac:dyDescent="0.3"/>
    <row r="67" spans="1:11" ht="22.5" customHeight="1" x14ac:dyDescent="0.25">
      <c r="A67" s="89" t="s">
        <v>87</v>
      </c>
      <c r="B67" s="90"/>
      <c r="C67" s="90"/>
      <c r="D67" s="90"/>
      <c r="E67" s="90"/>
      <c r="F67" s="90"/>
      <c r="G67" s="90"/>
      <c r="H67" s="90"/>
      <c r="I67" s="90"/>
      <c r="J67" s="90"/>
      <c r="K67" s="91"/>
    </row>
    <row r="68" spans="1:11" ht="7.5" customHeight="1" thickBot="1" x14ac:dyDescent="0.3">
      <c r="A68" s="92"/>
      <c r="B68" s="93"/>
      <c r="C68" s="93"/>
      <c r="D68" s="93"/>
      <c r="E68" s="93"/>
      <c r="F68" s="93"/>
      <c r="G68" s="93"/>
      <c r="H68" s="93"/>
      <c r="I68" s="93"/>
      <c r="J68" s="93"/>
      <c r="K68" s="94"/>
    </row>
    <row r="69" spans="1:11" ht="15" customHeight="1" thickBot="1" x14ac:dyDescent="0.3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</row>
    <row r="70" spans="1:11" ht="38.25" customHeight="1" thickBot="1" x14ac:dyDescent="0.3">
      <c r="A70" s="72" t="s">
        <v>85</v>
      </c>
      <c r="B70" s="73"/>
      <c r="C70" s="73"/>
      <c r="D70" s="73"/>
      <c r="E70" s="73"/>
      <c r="F70" s="73"/>
      <c r="G70" s="73"/>
      <c r="H70" s="73"/>
      <c r="I70" s="73"/>
      <c r="J70" s="73"/>
      <c r="K70" s="74"/>
    </row>
    <row r="72" spans="1:11" x14ac:dyDescent="0.25">
      <c r="A72" s="36">
        <f ca="1">TODAY()</f>
        <v>45985</v>
      </c>
    </row>
  </sheetData>
  <sheetProtection algorithmName="SHA-512" hashValue="7mt/WyOmRk9yvacLRgYjOrsoMvYiq8SG2/R4rUTFV7bsIuQD9KF7ayxqU4v6wKrIkbCb/4aBBPPMfiZ1igB/PQ==" saltValue="wXIUke0sD5CXD8fVq4ANdQ==" spinCount="100000" sheet="1"/>
  <protectedRanges>
    <protectedRange sqref="B60:K60" name="Range14"/>
    <protectedRange sqref="H45:H59" name="Range12"/>
    <protectedRange sqref="H25:I25 H24:I24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H35:I37" name="Range9"/>
    <protectedRange sqref="H41:I41" name="Range11"/>
    <protectedRange sqref="J45:J59" name="Range13"/>
  </protectedRanges>
  <mergeCells count="100">
    <mergeCell ref="H22:I22"/>
    <mergeCell ref="H23:I23"/>
    <mergeCell ref="H24:I24"/>
    <mergeCell ref="H25:I25"/>
    <mergeCell ref="J23:K23"/>
    <mergeCell ref="H27:I27"/>
    <mergeCell ref="H29:I29"/>
    <mergeCell ref="H65:J65"/>
    <mergeCell ref="A65:G65"/>
    <mergeCell ref="E19:F19"/>
    <mergeCell ref="A64:J64"/>
    <mergeCell ref="J39:K39"/>
    <mergeCell ref="J36:K36"/>
    <mergeCell ref="C36:F36"/>
    <mergeCell ref="C37:F37"/>
    <mergeCell ref="J37:K37"/>
    <mergeCell ref="A30:K30"/>
    <mergeCell ref="J24:K24"/>
    <mergeCell ref="A21:K21"/>
    <mergeCell ref="J29:K29"/>
    <mergeCell ref="J25:K25"/>
    <mergeCell ref="K43:K44"/>
    <mergeCell ref="I43:I44"/>
    <mergeCell ref="J43:J44"/>
    <mergeCell ref="F61:G61"/>
    <mergeCell ref="A63:J63"/>
    <mergeCell ref="A45:A50"/>
    <mergeCell ref="B47:E47"/>
    <mergeCell ref="B48:E48"/>
    <mergeCell ref="B45:E45"/>
    <mergeCell ref="B46:E46"/>
    <mergeCell ref="B49:E49"/>
    <mergeCell ref="A52:A53"/>
    <mergeCell ref="B50:E50"/>
    <mergeCell ref="B53:E53"/>
    <mergeCell ref="A43:E44"/>
    <mergeCell ref="B51:E51"/>
    <mergeCell ref="A5:K5"/>
    <mergeCell ref="A18:C18"/>
    <mergeCell ref="A19:C19"/>
    <mergeCell ref="D16:K16"/>
    <mergeCell ref="D17:K17"/>
    <mergeCell ref="A16:C16"/>
    <mergeCell ref="A17:C17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A12:C12"/>
    <mergeCell ref="D12:K12"/>
    <mergeCell ref="I19:J19"/>
    <mergeCell ref="J33:K33"/>
    <mergeCell ref="G34:K34"/>
    <mergeCell ref="J35:K35"/>
    <mergeCell ref="C40:F40"/>
    <mergeCell ref="C41:F41"/>
    <mergeCell ref="J41:K41"/>
    <mergeCell ref="G40:K40"/>
    <mergeCell ref="H36:I36"/>
    <mergeCell ref="H37:I37"/>
    <mergeCell ref="H39:I39"/>
    <mergeCell ref="A39:F39"/>
    <mergeCell ref="H41:I41"/>
    <mergeCell ref="H33:I33"/>
    <mergeCell ref="H35:I35"/>
    <mergeCell ref="A33:F33"/>
    <mergeCell ref="A55:A57"/>
    <mergeCell ref="H43:H44"/>
    <mergeCell ref="G43:G44"/>
    <mergeCell ref="F43:F44"/>
    <mergeCell ref="B52:E52"/>
    <mergeCell ref="B54:E54"/>
    <mergeCell ref="A70:K70"/>
    <mergeCell ref="D18:K18"/>
    <mergeCell ref="J27:K27"/>
    <mergeCell ref="G28:K28"/>
    <mergeCell ref="B58:E58"/>
    <mergeCell ref="A22:F22"/>
    <mergeCell ref="J22:K22"/>
    <mergeCell ref="A20:C20"/>
    <mergeCell ref="A27:F27"/>
    <mergeCell ref="B55:E55"/>
    <mergeCell ref="B56:E56"/>
    <mergeCell ref="A69:K69"/>
    <mergeCell ref="B60:E60"/>
    <mergeCell ref="A67:K68"/>
    <mergeCell ref="B57:E57"/>
    <mergeCell ref="B59:E59"/>
  </mergeCells>
  <dataValidations count="2">
    <dataValidation type="whole" operator="greaterThanOrEqual" allowBlank="1" showInputMessage="1" showErrorMessage="1" errorTitle="Minimum order quantity" error="Minimum order quantity = 10" sqref="H25:I25" xr:uid="{3858189B-36E3-472E-8A69-877839FF0A67}">
      <formula1>10</formula1>
    </dataValidation>
    <dataValidation type="whole" operator="greaterThanOrEqual" allowBlank="1" showInputMessage="1" showErrorMessage="1" errorTitle="Minimum order quantiy" error="Minimum order quantity = 10" sqref="H24:I24" xr:uid="{5974AF02-2D1C-4AA2-BEC4-EF75E83A61DB}">
      <formula1>10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19685039370078741"/>
  <pageSetup paperSize="9" orientation="portrait" r:id="rId2"/>
  <headerFooter>
    <oddFooter>&amp;L&amp;9Version 3.00 November 2025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J45:J59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21" sqref="B21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22" t="s">
        <v>46</v>
      </c>
      <c r="B1" s="20"/>
      <c r="C1" s="26" t="s">
        <v>74</v>
      </c>
      <c r="F1" s="191"/>
      <c r="G1" s="191"/>
    </row>
    <row r="2" spans="1:7" ht="18" customHeight="1" x14ac:dyDescent="0.25">
      <c r="A2" s="22" t="s">
        <v>73</v>
      </c>
      <c r="B2" s="20"/>
      <c r="C2" s="18"/>
      <c r="D2" s="18"/>
      <c r="E2" s="18"/>
      <c r="F2" s="20"/>
      <c r="G2" s="20"/>
    </row>
    <row r="3" spans="1:7" ht="18" customHeight="1" x14ac:dyDescent="0.25">
      <c r="A3" s="23" t="s">
        <v>47</v>
      </c>
      <c r="B3" s="21"/>
      <c r="C3" s="21"/>
      <c r="F3" s="191"/>
      <c r="G3" s="191"/>
    </row>
    <row r="4" spans="1:7" ht="18" customHeight="1" x14ac:dyDescent="0.25">
      <c r="A4" s="24" t="s">
        <v>49</v>
      </c>
      <c r="B4" s="20"/>
      <c r="C4" s="21"/>
      <c r="D4" s="21"/>
      <c r="E4" s="21"/>
      <c r="F4" s="20"/>
      <c r="G4" s="20"/>
    </row>
    <row r="5" spans="1:7" ht="18" customHeight="1" x14ac:dyDescent="0.25">
      <c r="A5" s="25" t="s">
        <v>61</v>
      </c>
      <c r="B5" s="20"/>
      <c r="C5" s="21"/>
      <c r="D5" s="21"/>
      <c r="E5" s="21"/>
      <c r="F5" s="20"/>
      <c r="G5" s="20"/>
    </row>
    <row r="6" spans="1:7" ht="18" customHeight="1" x14ac:dyDescent="0.25">
      <c r="A6" s="25" t="s">
        <v>51</v>
      </c>
    </row>
    <row r="7" spans="1:7" ht="18" customHeight="1" x14ac:dyDescent="0.25">
      <c r="A7" s="25" t="s">
        <v>72</v>
      </c>
      <c r="B7" s="17"/>
    </row>
    <row r="8" spans="1:7" ht="18" customHeight="1" x14ac:dyDescent="0.25">
      <c r="A8" t="s">
        <v>109</v>
      </c>
    </row>
    <row r="9" spans="1:7" ht="18" customHeight="1" x14ac:dyDescent="0.25">
      <c r="A9" s="25" t="s">
        <v>52</v>
      </c>
    </row>
    <row r="10" spans="1:7" ht="18" customHeight="1" x14ac:dyDescent="0.25">
      <c r="A10" s="25" t="s">
        <v>75</v>
      </c>
    </row>
    <row r="11" spans="1:7" ht="18" customHeight="1" x14ac:dyDescent="0.25">
      <c r="A11" s="25" t="s">
        <v>53</v>
      </c>
    </row>
    <row r="12" spans="1:7" ht="18" customHeight="1" x14ac:dyDescent="0.25">
      <c r="A12" s="25" t="s">
        <v>107</v>
      </c>
    </row>
    <row r="13" spans="1:7" ht="18" customHeight="1" x14ac:dyDescent="0.25">
      <c r="A13" s="25" t="s">
        <v>110</v>
      </c>
    </row>
    <row r="14" spans="1:7" ht="18" customHeight="1" x14ac:dyDescent="0.25">
      <c r="A14" s="25" t="s">
        <v>58</v>
      </c>
    </row>
    <row r="15" spans="1:7" ht="18" customHeight="1" x14ac:dyDescent="0.25">
      <c r="A15" s="25" t="s">
        <v>60</v>
      </c>
    </row>
    <row r="16" spans="1:7" ht="18" customHeight="1" x14ac:dyDescent="0.25">
      <c r="A16" s="25" t="s">
        <v>111</v>
      </c>
    </row>
    <row r="17" spans="1:1" ht="18" customHeight="1" x14ac:dyDescent="0.25">
      <c r="A17" s="25" t="s">
        <v>108</v>
      </c>
    </row>
    <row r="18" spans="1:1" ht="18" customHeight="1" x14ac:dyDescent="0.25">
      <c r="A18" s="25" t="s">
        <v>62</v>
      </c>
    </row>
    <row r="19" spans="1:1" ht="18" customHeight="1" x14ac:dyDescent="0.25">
      <c r="A19" s="25" t="s">
        <v>63</v>
      </c>
    </row>
    <row r="20" spans="1:1" ht="16.5" customHeight="1" x14ac:dyDescent="0.25">
      <c r="A20" s="25" t="s">
        <v>84</v>
      </c>
    </row>
    <row r="21" spans="1:1" ht="16.5" customHeight="1" x14ac:dyDescent="0.25">
      <c r="A21" s="25" t="s">
        <v>86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71</v>
      </c>
    </row>
    <row r="3" spans="2:4" x14ac:dyDescent="0.25">
      <c r="B3" t="s">
        <v>8</v>
      </c>
      <c r="D3" t="s">
        <v>64</v>
      </c>
    </row>
    <row r="4" spans="2:4" x14ac:dyDescent="0.25">
      <c r="D4" t="s">
        <v>65</v>
      </c>
    </row>
    <row r="5" spans="2:4" x14ac:dyDescent="0.25">
      <c r="B5" t="s">
        <v>54</v>
      </c>
      <c r="D5" t="s">
        <v>66</v>
      </c>
    </row>
    <row r="6" spans="2:4" x14ac:dyDescent="0.25">
      <c r="B6" t="s">
        <v>55</v>
      </c>
      <c r="D6" t="s">
        <v>67</v>
      </c>
    </row>
    <row r="7" spans="2:4" x14ac:dyDescent="0.25">
      <c r="B7" t="s">
        <v>56</v>
      </c>
      <c r="D7" t="s">
        <v>68</v>
      </c>
    </row>
    <row r="8" spans="2:4" x14ac:dyDescent="0.25">
      <c r="B8" t="s">
        <v>57</v>
      </c>
      <c r="D8" t="s">
        <v>69</v>
      </c>
    </row>
    <row r="9" spans="2:4" x14ac:dyDescent="0.25">
      <c r="D9" t="s">
        <v>70</v>
      </c>
    </row>
    <row r="10" spans="2:4" x14ac:dyDescent="0.25">
      <c r="B10" t="s">
        <v>7</v>
      </c>
      <c r="D10" t="s">
        <v>50</v>
      </c>
    </row>
    <row r="11" spans="2:4" x14ac:dyDescent="0.25">
      <c r="B11" t="s">
        <v>8</v>
      </c>
    </row>
    <row r="12" spans="2:4" x14ac:dyDescent="0.25">
      <c r="B12" t="s">
        <v>59</v>
      </c>
    </row>
    <row r="14" spans="2:4" x14ac:dyDescent="0.25">
      <c r="B14" s="17">
        <v>0.1</v>
      </c>
    </row>
    <row r="15" spans="2:4" x14ac:dyDescent="0.25">
      <c r="B15" s="17">
        <v>0.5</v>
      </c>
    </row>
    <row r="16" spans="2:4" x14ac:dyDescent="0.25">
      <c r="B16" t="s">
        <v>50</v>
      </c>
    </row>
    <row r="19" spans="2:4" x14ac:dyDescent="0.25">
      <c r="B19" s="41" t="s">
        <v>7</v>
      </c>
    </row>
    <row r="21" spans="2:4" x14ac:dyDescent="0.25">
      <c r="B21" t="s">
        <v>105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Anna Padget</cp:lastModifiedBy>
  <cp:lastPrinted>2025-11-23T16:59:07Z</cp:lastPrinted>
  <dcterms:created xsi:type="dcterms:W3CDTF">2023-01-25T12:31:27Z</dcterms:created>
  <dcterms:modified xsi:type="dcterms:W3CDTF">2025-11-24T10:13:28Z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