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2B324084-B963-477F-832E-143C6BDD6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57" i="1"/>
  <c r="K56" i="1"/>
  <c r="H86" i="1"/>
  <c r="G24" i="1"/>
  <c r="G35" i="1"/>
  <c r="J35" i="1" s="1"/>
  <c r="G26" i="1"/>
  <c r="J26" i="1" s="1"/>
  <c r="G25" i="1"/>
  <c r="J25" i="1" s="1"/>
  <c r="G42" i="1"/>
  <c r="G47" i="1"/>
  <c r="G41" i="1"/>
  <c r="J41" i="1" s="1"/>
  <c r="G46" i="1"/>
  <c r="J46" i="1" s="1"/>
  <c r="G52" i="1"/>
  <c r="A97" i="1"/>
  <c r="G40" i="1"/>
  <c r="J40" i="1" s="1"/>
  <c r="K86" i="1" l="1"/>
  <c r="G30" i="1"/>
  <c r="G36" i="1"/>
  <c r="J52" i="1" l="1"/>
  <c r="J36" i="1"/>
  <c r="J30" i="1"/>
  <c r="J24" i="1" l="1"/>
  <c r="K88" i="1" l="1"/>
  <c r="K89" i="1" l="1"/>
  <c r="K90" i="1" s="1"/>
</calcChain>
</file>

<file path=xl/sharedStrings.xml><?xml version="1.0" encoding="utf-8"?>
<sst xmlns="http://schemas.openxmlformats.org/spreadsheetml/2006/main" count="208" uniqueCount="147">
  <si>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</si>
  <si>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</si>
  <si>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</si>
  <si>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</si>
  <si>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</si>
  <si>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</si>
  <si>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</si>
  <si>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</si>
  <si>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</si>
  <si>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</si>
  <si>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</si>
  <si>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</si>
  <si>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A5</t>
  </si>
  <si>
    <t>A4</t>
  </si>
  <si>
    <t>Stop the spread of germs – please wash your hands (for service users and visitors) Poster</t>
  </si>
  <si>
    <t>PPE</t>
  </si>
  <si>
    <t>Respiratory</t>
  </si>
  <si>
    <t>GRAND TOTAL</t>
  </si>
  <si>
    <t>DISCOUNT</t>
  </si>
  <si>
    <t xml:space="preserve">Hand hygiene Information leaflet for community service users </t>
  </si>
  <si>
    <t>Resource Order Form for Care Homes</t>
  </si>
  <si>
    <t>Viral gastroenteritis factsheet: Information for service users and visitors</t>
  </si>
  <si>
    <t>Price per pack</t>
  </si>
  <si>
    <t>Hand hygiene</t>
  </si>
  <si>
    <t>Stop –  Please see the person in charge before entering this room for Care Homes</t>
  </si>
  <si>
    <t>SUB TOTAL</t>
  </si>
  <si>
    <t>POSTER TOTAL</t>
  </si>
  <si>
    <t>10-15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</si>
  <si>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</si>
  <si>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</si>
  <si>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</si>
  <si>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</si>
  <si>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</si>
  <si>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</si>
  <si>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>1.  Preventing Infection Workbook: Guidance for Care Homes
     (minimum order quantity = 10)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</si>
  <si>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</si>
  <si>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</si>
  <si>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</si>
  <si>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</si>
  <si>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</si>
  <si>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Waste stream guide for care home settings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</si>
  <si>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</si>
  <si>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</si>
  <si>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</si>
  <si>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</si>
  <si>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</si>
  <si>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</si>
  <si>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Do you have an outbreak of gastroenteritis? </t>
  </si>
  <si>
    <t xml:space="preserve">During an outbreak of viral gastroenteritis </t>
  </si>
  <si>
    <t>2.  IPC Policies for Care Home settings</t>
  </si>
  <si>
    <t>4.  Viral gastroenteritis outbreak management Pack for Care Homes</t>
  </si>
  <si>
    <t xml:space="preserve">National Colour coding scheme for cleaning materials and equipment </t>
  </si>
  <si>
    <t xml:space="preserve">Local contact numbers for reporting outbreaks of infection </t>
  </si>
  <si>
    <t>Cleaning a commode</t>
  </si>
  <si>
    <t xml:space="preserve">Cleaning a commode pan </t>
  </si>
  <si>
    <t>Viral gastroenteritis outbreak guidance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</si>
  <si>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</si>
  <si>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</si>
  <si>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</si>
  <si>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</si>
  <si>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</si>
  <si>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</si>
  <si>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</si>
  <si>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</si>
  <si>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</si>
  <si>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</si>
  <si>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</si>
  <si>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</si>
  <si>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</si>
  <si>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</si>
  <si>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</si>
  <si>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</si>
  <si>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</si>
  <si>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</si>
  <si>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</si>
  <si>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</si>
  <si>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</si>
  <si>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</si>
  <si>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</si>
  <si>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</si>
  <si>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</si>
  <si>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</si>
  <si>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</si>
  <si>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</si>
  <si>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</si>
  <si>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</si>
  <si>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</si>
  <si>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</si>
  <si>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</si>
  <si>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</si>
  <si>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</si>
  <si>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</si>
  <si>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</si>
  <si>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disposal of waste</t>
  </si>
  <si>
    <t>Safe management of care equipment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</si>
  <si>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</si>
  <si>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</si>
  <si>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</si>
  <si>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</si>
  <si>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</si>
  <si>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</si>
  <si>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</si>
  <si>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</si>
  <si>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Outbreak of infection</t>
  </si>
  <si>
    <t>If you need any assistance with ordering, placing bulk orders or want to discuss bespoke resources, please call us on 01423 557340 and we will be happy to help.</t>
  </si>
  <si>
    <t>Audit tools link</t>
  </si>
  <si>
    <t>6.  My catheter passport</t>
  </si>
  <si>
    <t>5.  IPC Cleaning schedule and record templates for Care Home settings</t>
  </si>
  <si>
    <t>You will receive a confirmation email with payment instructions</t>
  </si>
  <si>
    <t>Price per 
Care Home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</si>
  <si>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</si>
  <si>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Price per digital book per user licence</t>
  </si>
  <si>
    <t>Spillage kits located at</t>
  </si>
  <si>
    <t>Safe management of blood and body fluid spillages</t>
  </si>
  <si>
    <t>Isolation/ Outbreak management</t>
  </si>
  <si>
    <t>Stop the spread of infection</t>
  </si>
  <si>
    <t>3.  IPC CQC assessment preparation Pack for Care Homes</t>
  </si>
  <si>
    <t>Already 
subscribed</t>
  </si>
  <si>
    <t>Subscribe</t>
  </si>
  <si>
    <t>Do not 
subscribe</t>
  </si>
  <si>
    <t>Supporting safer visiting in care homes during outbreaks of infection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</si>
  <si>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</si>
  <si>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</si>
  <si>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</si>
  <si>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</si>
  <si>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</si>
  <si>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</si>
  <si>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</si>
  <si>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Printed Pack price per Care Home</t>
  </si>
  <si>
    <r>
      <t>Dig</t>
    </r>
    <r>
      <rPr>
        <sz val="11"/>
        <color rgb="FF000000"/>
        <rFont val="Calibri"/>
        <family val="2"/>
      </rPr>
      <t>ital</t>
    </r>
    <r>
      <rPr>
        <sz val="11"/>
        <rFont val="Calibri"/>
        <family val="2"/>
      </rPr>
      <t xml:space="preserve"> Pack price per Care Home</t>
    </r>
  </si>
  <si>
    <t>Digital Pack price per Care Home</t>
  </si>
  <si>
    <t>The Pack will be sent via e-mail</t>
  </si>
  <si>
    <t>This digital NYY version of the Pack will be sent via e-mail</t>
  </si>
  <si>
    <t>The templates will be sent via e-mail</t>
  </si>
  <si>
    <t>Price per PDF copy</t>
  </si>
  <si>
    <t>Printed qty</t>
  </si>
  <si>
    <t>PDF 
qty</t>
  </si>
  <si>
    <t>Drop down list</t>
  </si>
  <si>
    <r>
      <t xml:space="preserve">7.  Posters - Please check the posters supplied with the IPC CQC assessment preparation Pack before ordering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</si>
  <si>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</si>
  <si>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</si>
  <si>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</si>
  <si>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</si>
  <si>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</si>
  <si>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</si>
  <si>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</si>
  <si>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>Min qty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</si>
</sst>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2"/>
      <color rgb="FF008E84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8E84"/>
        <bgColor indexed="64"/>
      </patternFill>
    </fill>
    <fill>
      <patternFill patternType="solid">
        <fgColor rgb="FFC1E9E6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7" fillId="4" borderId="2" xfId="0" quotePrefix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49" fontId="7" fillId="4" borderId="2" xfId="0" quotePrefix="1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4" borderId="31" xfId="0" applyFont="1" applyFill="1" applyBorder="1" applyAlignment="1">
      <alignment vertical="top" wrapText="1"/>
    </xf>
    <xf numFmtId="0" fontId="6" fillId="4" borderId="32" xfId="0" applyFont="1" applyFill="1" applyBorder="1" applyAlignment="1">
      <alignment vertical="top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1" fillId="0" borderId="0" xfId="0" applyFont="1"/>
    <xf numFmtId="0" fontId="10" fillId="8" borderId="2" xfId="0" applyFont="1" applyFill="1" applyBorder="1"/>
    <xf numFmtId="0" fontId="12" fillId="4" borderId="2" xfId="0" quotePrefix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18" fillId="0" borderId="47" xfId="0" applyFont="1" applyBorder="1" applyAlignment="1">
      <alignment horizontal="center" vertical="top" wrapText="1"/>
    </xf>
    <xf numFmtId="0" fontId="7" fillId="4" borderId="31" xfId="0" applyFont="1" applyFill="1" applyBorder="1" applyAlignment="1">
      <alignment vertical="center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/>
    <xf numFmtId="14" fontId="0" fillId="0" borderId="0" xfId="0" applyNumberFormat="1" applyAlignment="1">
      <alignment horizontal="left"/>
    </xf>
    <xf numFmtId="8" fontId="7" fillId="2" borderId="2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52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54" xfId="0" applyFont="1" applyFill="1" applyBorder="1" applyAlignment="1">
      <alignment vertical="center" wrapText="1"/>
    </xf>
    <xf numFmtId="8" fontId="7" fillId="2" borderId="54" xfId="0" applyNumberFormat="1" applyFont="1" applyFill="1" applyBorder="1" applyAlignment="1">
      <alignment horizontal="left" vertical="center" wrapText="1"/>
    </xf>
    <xf numFmtId="164" fontId="7" fillId="2" borderId="55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6" fillId="4" borderId="3" xfId="0" applyFont="1" applyFill="1" applyBorder="1" applyAlignment="1">
      <alignment horizontal="right" vertical="center" wrapText="1"/>
    </xf>
    <xf numFmtId="164" fontId="7" fillId="8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horizontal="center" vertical="center" wrapText="1"/>
    </xf>
    <xf numFmtId="8" fontId="7" fillId="6" borderId="2" xfId="0" applyNumberFormat="1" applyFont="1" applyFill="1" applyBorder="1" applyAlignment="1">
      <alignment horizontal="center" vertical="center" wrapText="1"/>
    </xf>
    <xf numFmtId="8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6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32" fillId="3" borderId="16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>
      <alignment horizontal="center" vertical="center" wrapText="1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>
      <alignment horizontal="right" vertical="center" wrapText="1"/>
    </xf>
    <xf numFmtId="0" fontId="0" fillId="0" borderId="21" xfId="0" applyBorder="1"/>
    <xf numFmtId="0" fontId="0" fillId="0" borderId="5" xfId="0" applyBorder="1"/>
    <xf numFmtId="0" fontId="34" fillId="4" borderId="6" xfId="0" applyFont="1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32" fillId="3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2" fillId="3" borderId="5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6" fillId="4" borderId="19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/>
    <xf numFmtId="0" fontId="32" fillId="3" borderId="8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3" fillId="0" borderId="36" xfId="0" applyFont="1" applyBorder="1"/>
    <xf numFmtId="0" fontId="23" fillId="0" borderId="37" xfId="0" applyFont="1" applyBorder="1"/>
    <xf numFmtId="164" fontId="7" fillId="2" borderId="2" xfId="0" applyNumberFormat="1" applyFont="1" applyFill="1" applyBorder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left" vertical="center" wrapText="1"/>
    </xf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8" fontId="7" fillId="2" borderId="55" xfId="0" applyNumberFormat="1" applyFont="1" applyFill="1" applyBorder="1" applyAlignment="1">
      <alignment horizontal="left" vertical="center" wrapText="1"/>
    </xf>
    <xf numFmtId="8" fontId="7" fillId="2" borderId="38" xfId="0" applyNumberFormat="1" applyFont="1" applyFill="1" applyBorder="1" applyAlignment="1">
      <alignment horizontal="left" vertical="center" wrapText="1"/>
    </xf>
    <xf numFmtId="8" fontId="7" fillId="2" borderId="56" xfId="0" applyNumberFormat="1" applyFont="1" applyFill="1" applyBorder="1" applyAlignment="1">
      <alignment horizontal="left" vertical="center" wrapText="1"/>
    </xf>
    <xf numFmtId="164" fontId="7" fillId="2" borderId="55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9" fillId="0" borderId="46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4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4" borderId="3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4" borderId="33" xfId="0" applyFont="1" applyFill="1" applyBorder="1" applyAlignment="1">
      <alignment horizontal="left" vertical="top" wrapText="1"/>
    </xf>
    <xf numFmtId="0" fontId="32" fillId="3" borderId="7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32" fillId="3" borderId="10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0" fillId="0" borderId="33" xfId="0" applyBorder="1" applyAlignment="1">
      <alignment vertical="top" wrapText="1"/>
    </xf>
    <xf numFmtId="0" fontId="0" fillId="0" borderId="5" xfId="0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7" fillId="6" borderId="5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205509</xdr:colOff>
      <xdr:row>0</xdr:row>
      <xdr:rowOff>82839</xdr:rowOff>
    </xdr:from>
    <xdr:to>
      <xdr:col>10</xdr:col>
      <xdr:colOff>430934</xdr:colOff>
      <xdr:row>0</xdr:row>
      <xdr:rowOff>439016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2459" y="82839"/>
          <a:ext cx="644525" cy="35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7"/>
  <sheetViews>
    <sheetView showGridLines="0" tabSelected="1" showWhiteSpace="0" view="pageLayout" topLeftCell="A79" zoomScaleNormal="85" workbookViewId="0">
      <selection activeCell="B85" sqref="B85:E85"/>
    </sheetView>
  </sheetViews>
  <sheetFormatPr defaultRowHeight="15" x14ac:dyDescent="0.25"/>
  <cols>
    <col min="1" max="1" width="19" customWidth="1"/>
    <col min="2" max="2" width="9.42578125" customWidth="1"/>
    <col min="3" max="4" width="8.42578125" customWidth="1"/>
    <col min="5" max="5" width="8.85546875" customWidth="1"/>
    <col min="6" max="6" width="6.42578125" customWidth="1"/>
    <col min="7" max="7" width="10.42578125" customWidth="1"/>
    <col min="8" max="8" width="7.42578125" customWidth="1"/>
    <col min="9" max="9" width="6.5703125" customWidth="1"/>
    <col min="10" max="10" width="5.85546875" customWidth="1"/>
    <col min="11" max="11" width="7.85546875" customWidth="1"/>
  </cols>
  <sheetData>
    <row r="1" spans="1:11" ht="47.25" customHeight="1" x14ac:dyDescent="0.25"/>
    <row r="2" spans="1:11" s="4" customFormat="1" ht="30.75" customHeight="1" x14ac:dyDescent="0.5">
      <c r="A2" s="44" t="s">
        <v>56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5">
      <c r="A3" s="44" t="s">
        <v>20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55000000000000004">
      <c r="A4" s="43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131" t="s">
        <v>99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</row>
    <row r="6" spans="1:11" ht="29.25" customHeight="1" x14ac:dyDescent="0.25">
      <c r="A6" s="151" t="s">
        <v>110</v>
      </c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1" ht="42" customHeight="1" thickBot="1" x14ac:dyDescent="0.3">
      <c r="A7" s="154" t="s">
        <v>145</v>
      </c>
      <c r="B7" s="155"/>
      <c r="C7" s="155"/>
      <c r="D7" s="155"/>
      <c r="E7" s="155"/>
      <c r="F7" s="155"/>
      <c r="G7" s="155"/>
      <c r="H7" s="155"/>
      <c r="I7" s="155"/>
      <c r="J7" s="155"/>
      <c r="K7" s="156"/>
    </row>
    <row r="8" spans="1:11" ht="16.5" customHeight="1" thickBot="1" x14ac:dyDescent="0.3">
      <c r="A8" s="46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s="1" customFormat="1" ht="26.25" customHeight="1" x14ac:dyDescent="0.35">
      <c r="A9" s="145" t="s">
        <v>0</v>
      </c>
      <c r="B9" s="146"/>
      <c r="C9" s="147"/>
      <c r="D9" s="148"/>
      <c r="E9" s="149"/>
      <c r="F9" s="149"/>
      <c r="G9" s="149"/>
      <c r="H9" s="149"/>
      <c r="I9" s="149"/>
      <c r="J9" s="149"/>
      <c r="K9" s="150"/>
    </row>
    <row r="10" spans="1:11" s="1" customFormat="1" ht="26.25" customHeight="1" x14ac:dyDescent="0.35">
      <c r="A10" s="134" t="s">
        <v>30</v>
      </c>
      <c r="B10" s="135"/>
      <c r="C10" s="136"/>
      <c r="D10" s="139"/>
      <c r="E10" s="140"/>
      <c r="F10" s="140"/>
      <c r="G10" s="140"/>
      <c r="H10" s="140"/>
      <c r="I10" s="140"/>
      <c r="J10" s="140"/>
      <c r="K10" s="141"/>
    </row>
    <row r="11" spans="1:11" s="1" customFormat="1" ht="26.25" customHeight="1" x14ac:dyDescent="0.35">
      <c r="A11" s="134" t="s">
        <v>31</v>
      </c>
      <c r="B11" s="135"/>
      <c r="C11" s="136"/>
      <c r="D11" s="139"/>
      <c r="E11" s="140"/>
      <c r="F11" s="140"/>
      <c r="G11" s="140"/>
      <c r="H11" s="140"/>
      <c r="I11" s="140"/>
      <c r="J11" s="140"/>
      <c r="K11" s="141"/>
    </row>
    <row r="12" spans="1:11" s="1" customFormat="1" ht="26.25" customHeight="1" x14ac:dyDescent="0.35">
      <c r="A12" s="137" t="s">
        <v>61</v>
      </c>
      <c r="B12" s="138"/>
      <c r="C12" s="165"/>
      <c r="D12" s="166"/>
      <c r="E12" s="167"/>
      <c r="F12" s="167"/>
      <c r="G12" s="167"/>
      <c r="H12" s="167"/>
      <c r="I12" s="167"/>
      <c r="J12" s="167"/>
      <c r="K12" s="168"/>
    </row>
    <row r="13" spans="1:11" s="1" customFormat="1" ht="36.75" customHeight="1" x14ac:dyDescent="0.35">
      <c r="A13" s="134" t="s">
        <v>32</v>
      </c>
      <c r="B13" s="135"/>
      <c r="C13" s="136"/>
      <c r="D13" s="162"/>
      <c r="E13" s="163"/>
      <c r="F13" s="163"/>
      <c r="G13" s="163"/>
      <c r="H13" s="163"/>
      <c r="I13" s="163"/>
      <c r="J13" s="163"/>
      <c r="K13" s="164"/>
    </row>
    <row r="14" spans="1:11" s="1" customFormat="1" ht="37.5" customHeight="1" x14ac:dyDescent="0.35">
      <c r="A14" s="134" t="s">
        <v>33</v>
      </c>
      <c r="B14" s="135"/>
      <c r="C14" s="136"/>
      <c r="D14" s="139"/>
      <c r="E14" s="140"/>
      <c r="F14" s="140"/>
      <c r="G14" s="140"/>
      <c r="H14" s="140"/>
      <c r="I14" s="140"/>
      <c r="J14" s="140"/>
      <c r="K14" s="141"/>
    </row>
    <row r="15" spans="1:11" s="1" customFormat="1" ht="19.5" customHeight="1" x14ac:dyDescent="0.35">
      <c r="A15" s="134" t="s">
        <v>1</v>
      </c>
      <c r="B15" s="135"/>
      <c r="C15" s="136"/>
      <c r="D15" s="139"/>
      <c r="E15" s="140"/>
      <c r="F15" s="140"/>
      <c r="G15" s="140"/>
      <c r="H15" s="140"/>
      <c r="I15" s="140"/>
      <c r="J15" s="140"/>
      <c r="K15" s="141"/>
    </row>
    <row r="16" spans="1:11" s="1" customFormat="1" ht="19.5" customHeight="1" x14ac:dyDescent="0.35">
      <c r="A16" s="137" t="s">
        <v>57</v>
      </c>
      <c r="B16" s="142"/>
      <c r="C16" s="143"/>
      <c r="D16" s="139"/>
      <c r="E16" s="140"/>
      <c r="F16" s="140"/>
      <c r="G16" s="140"/>
      <c r="H16" s="140"/>
      <c r="I16" s="140"/>
      <c r="J16" s="140"/>
      <c r="K16" s="141"/>
    </row>
    <row r="17" spans="1:21" s="1" customFormat="1" ht="19.5" customHeight="1" x14ac:dyDescent="0.35">
      <c r="A17" s="134" t="s">
        <v>98</v>
      </c>
      <c r="B17" s="135"/>
      <c r="C17" s="136"/>
      <c r="D17" s="139"/>
      <c r="E17" s="140"/>
      <c r="F17" s="140"/>
      <c r="G17" s="140"/>
      <c r="H17" s="140"/>
      <c r="I17" s="140"/>
      <c r="J17" s="140"/>
      <c r="K17" s="141"/>
    </row>
    <row r="18" spans="1:21" s="1" customFormat="1" ht="29.25" customHeight="1" x14ac:dyDescent="0.35">
      <c r="A18" s="134" t="s">
        <v>64</v>
      </c>
      <c r="B18" s="135"/>
      <c r="C18" s="136"/>
      <c r="D18" s="139"/>
      <c r="E18" s="140"/>
      <c r="F18" s="140"/>
      <c r="G18" s="140"/>
      <c r="H18" s="140"/>
      <c r="I18" s="140"/>
      <c r="J18" s="140"/>
      <c r="K18" s="141"/>
    </row>
    <row r="19" spans="1:21" s="1" customFormat="1" ht="30.75" customHeight="1" x14ac:dyDescent="0.35">
      <c r="A19" s="137" t="s">
        <v>101</v>
      </c>
      <c r="B19" s="138"/>
      <c r="C19" s="138"/>
      <c r="D19" s="61" t="s">
        <v>117</v>
      </c>
      <c r="E19" s="76"/>
      <c r="F19" s="77"/>
      <c r="G19" s="62" t="s">
        <v>118</v>
      </c>
      <c r="H19" s="62"/>
      <c r="I19" s="76" t="s">
        <v>119</v>
      </c>
      <c r="J19" s="77"/>
      <c r="K19" s="62"/>
    </row>
    <row r="20" spans="1:21" s="1" customFormat="1" ht="16.5" customHeight="1" thickBot="1" x14ac:dyDescent="0.4">
      <c r="A20" s="196" t="s">
        <v>58</v>
      </c>
      <c r="B20" s="197"/>
      <c r="C20" s="198"/>
      <c r="D20" s="157" t="s">
        <v>8</v>
      </c>
      <c r="E20" s="158"/>
      <c r="F20" s="159"/>
      <c r="G20" s="160"/>
      <c r="H20" s="158"/>
      <c r="I20" s="158"/>
      <c r="J20" s="158"/>
      <c r="K20" s="161"/>
    </row>
    <row r="21" spans="1:21" s="1" customFormat="1" ht="15" customHeight="1" thickBot="1" x14ac:dyDescent="0.4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21" ht="39.950000000000003" customHeight="1" x14ac:dyDescent="0.25">
      <c r="A22" s="121" t="s">
        <v>34</v>
      </c>
      <c r="B22" s="122"/>
      <c r="C22" s="122"/>
      <c r="D22" s="122"/>
      <c r="E22" s="122"/>
      <c r="F22" s="122"/>
      <c r="G22" s="70" t="s">
        <v>28</v>
      </c>
      <c r="H22" s="78" t="s">
        <v>2</v>
      </c>
      <c r="I22" s="79"/>
      <c r="J22" s="104" t="s">
        <v>125</v>
      </c>
      <c r="K22" s="105"/>
    </row>
    <row r="23" spans="1:21" ht="27" customHeight="1" x14ac:dyDescent="0.25">
      <c r="A23" s="17" t="s">
        <v>123</v>
      </c>
      <c r="B23" s="14" t="s">
        <v>27</v>
      </c>
      <c r="C23" s="6" t="s">
        <v>3</v>
      </c>
      <c r="D23" s="6" t="s">
        <v>4</v>
      </c>
      <c r="E23" s="6" t="s">
        <v>5</v>
      </c>
      <c r="F23" s="6" t="s">
        <v>6</v>
      </c>
      <c r="G23" s="41"/>
      <c r="H23" s="80" t="s">
        <v>146</v>
      </c>
      <c r="I23" s="81"/>
      <c r="J23" s="169"/>
      <c r="K23" s="170"/>
    </row>
    <row r="24" spans="1:21" ht="30.75" thickBot="1" x14ac:dyDescent="0.3">
      <c r="A24" s="18" t="s">
        <v>126</v>
      </c>
      <c r="B24" s="19">
        <v>5.49</v>
      </c>
      <c r="C24" s="19">
        <v>4.95</v>
      </c>
      <c r="D24" s="19">
        <v>4.3899999999999997</v>
      </c>
      <c r="E24" s="19">
        <v>3.85</v>
      </c>
      <c r="F24" s="19">
        <v>3.29</v>
      </c>
      <c r="G24" s="21">
        <f>IF(H24="",0,IF(H24&lt;16,B24,IF(H24&lt;31,C24,IF(H24&lt;46,D24,IF(H24&lt;61,E24,IF(H24&gt;60,F24))))))</f>
        <v>0</v>
      </c>
      <c r="H24" s="82"/>
      <c r="I24" s="83"/>
      <c r="J24" s="128">
        <f>(H24*G24)</f>
        <v>0</v>
      </c>
      <c r="K24" s="129"/>
    </row>
    <row r="25" spans="1:21" ht="45.75" hidden="1" thickBot="1" x14ac:dyDescent="0.3">
      <c r="A25" s="18" t="s">
        <v>111</v>
      </c>
      <c r="B25" s="19">
        <v>4.41</v>
      </c>
      <c r="C25" s="19">
        <v>3.91</v>
      </c>
      <c r="D25" s="19">
        <v>3.39</v>
      </c>
      <c r="E25" s="19">
        <v>2.89</v>
      </c>
      <c r="F25" s="19">
        <v>2.37</v>
      </c>
      <c r="G25" s="21">
        <f>IF(H25="",0,IF(H25&lt;16,B25,IF(H25&lt;31,C25,IF(H25&lt;46,D25,IF(H25&lt;61,E25,IF(H25&gt;60,F25))))))</f>
        <v>0</v>
      </c>
      <c r="H25" s="31"/>
      <c r="I25" s="31"/>
      <c r="J25" s="128">
        <f>(H25*G25)</f>
        <v>0</v>
      </c>
      <c r="K25" s="129"/>
      <c r="R25" s="5"/>
      <c r="S25" s="5"/>
      <c r="T25" s="5"/>
      <c r="U25" s="5"/>
    </row>
    <row r="26" spans="1:21" ht="30.75" thickBot="1" x14ac:dyDescent="0.3">
      <c r="A26" s="18" t="s">
        <v>127</v>
      </c>
      <c r="B26" s="19">
        <v>4.41</v>
      </c>
      <c r="C26" s="19">
        <v>3.91</v>
      </c>
      <c r="D26" s="19">
        <v>3.39</v>
      </c>
      <c r="E26" s="19">
        <v>2.89</v>
      </c>
      <c r="F26" s="19">
        <v>2.37</v>
      </c>
      <c r="G26" s="21">
        <f>IF(H26="",0,IF(H26&lt;16,B26,IF(H26&lt;31,C26,IF(H26&lt;46,D26,IF(H26&lt;61,E26,IF(H26&gt;60,F26))))))</f>
        <v>0</v>
      </c>
      <c r="H26" s="84"/>
      <c r="I26" s="85"/>
      <c r="J26" s="128">
        <f>H26*G26</f>
        <v>0</v>
      </c>
      <c r="K26" s="129"/>
      <c r="R26" s="5"/>
      <c r="S26" s="5"/>
      <c r="T26" s="5"/>
      <c r="U26" s="5"/>
    </row>
    <row r="27" spans="1:21" ht="15" customHeight="1" thickBot="1" x14ac:dyDescent="0.3">
      <c r="G27" s="5"/>
      <c r="H27" s="5"/>
      <c r="I27" s="5"/>
      <c r="J27" s="5"/>
      <c r="K27" s="5"/>
    </row>
    <row r="28" spans="1:21" ht="18.75" customHeight="1" x14ac:dyDescent="0.25">
      <c r="A28" s="121" t="s">
        <v>49</v>
      </c>
      <c r="B28" s="122"/>
      <c r="C28" s="122"/>
      <c r="D28" s="122"/>
      <c r="E28" s="122"/>
      <c r="F28" s="122"/>
      <c r="G28" s="70" t="s">
        <v>28</v>
      </c>
      <c r="H28" s="78" t="s">
        <v>2</v>
      </c>
      <c r="I28" s="79"/>
      <c r="J28" s="104" t="s">
        <v>125</v>
      </c>
      <c r="K28" s="105"/>
    </row>
    <row r="29" spans="1:21" x14ac:dyDescent="0.25">
      <c r="A29" s="17" t="s">
        <v>2</v>
      </c>
      <c r="B29" s="7">
        <v>1</v>
      </c>
      <c r="C29" s="8" t="s">
        <v>10</v>
      </c>
      <c r="D29" s="6" t="s">
        <v>9</v>
      </c>
      <c r="E29" s="6"/>
      <c r="F29" s="6"/>
      <c r="G29" s="178"/>
      <c r="H29" s="178"/>
      <c r="I29" s="178"/>
      <c r="J29" s="178"/>
      <c r="K29" s="179"/>
    </row>
    <row r="30" spans="1:21" ht="15.75" customHeight="1" thickBot="1" x14ac:dyDescent="0.3">
      <c r="A30" s="47" t="s">
        <v>100</v>
      </c>
      <c r="B30" s="48">
        <v>89.99</v>
      </c>
      <c r="C30" s="48">
        <v>85.49</v>
      </c>
      <c r="D30" s="48">
        <v>80.989999999999995</v>
      </c>
      <c r="E30" s="48"/>
      <c r="F30" s="48"/>
      <c r="G30" s="49">
        <f>IF(H30="",0,IF(H30&lt;2,B30,IF(H30&lt;10,C30,IF(H30&gt;9,D30,IF(H30&lt;61,E30,IF(H30&gt;61,F30))))))</f>
        <v>0</v>
      </c>
      <c r="H30" s="86"/>
      <c r="I30" s="87"/>
      <c r="J30" s="123">
        <f>(H30*G30)</f>
        <v>0</v>
      </c>
      <c r="K30" s="124"/>
    </row>
    <row r="31" spans="1:21" ht="15.75" customHeight="1" thickBot="1" x14ac:dyDescent="0.3">
      <c r="A31" s="125" t="s">
        <v>97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7"/>
    </row>
    <row r="32" spans="1:21" ht="15.75" customHeight="1" thickBot="1" x14ac:dyDescent="0.3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21" ht="18.75" customHeight="1" x14ac:dyDescent="0.25">
      <c r="A33" s="121" t="s">
        <v>116</v>
      </c>
      <c r="B33" s="122"/>
      <c r="C33" s="122"/>
      <c r="D33" s="122"/>
      <c r="E33" s="122"/>
      <c r="F33" s="122"/>
      <c r="G33" s="70" t="s">
        <v>28</v>
      </c>
      <c r="H33" s="78" t="s">
        <v>2</v>
      </c>
      <c r="I33" s="79"/>
      <c r="J33" s="104" t="s">
        <v>125</v>
      </c>
      <c r="K33" s="105"/>
    </row>
    <row r="34" spans="1:21" ht="15.75" customHeight="1" x14ac:dyDescent="0.25">
      <c r="A34" s="17" t="s">
        <v>2</v>
      </c>
      <c r="B34" s="7">
        <v>1</v>
      </c>
      <c r="C34" s="8" t="s">
        <v>10</v>
      </c>
      <c r="D34" s="6" t="s">
        <v>9</v>
      </c>
      <c r="E34" s="6"/>
      <c r="F34" s="6"/>
      <c r="G34" s="178"/>
      <c r="H34" s="178"/>
      <c r="I34" s="178"/>
      <c r="J34" s="178"/>
      <c r="K34" s="179"/>
    </row>
    <row r="35" spans="1:21" ht="31.5" customHeight="1" x14ac:dyDescent="0.25">
      <c r="A35" s="47" t="s">
        <v>128</v>
      </c>
      <c r="B35" s="48">
        <v>89.99</v>
      </c>
      <c r="C35" s="48">
        <v>85.49</v>
      </c>
      <c r="D35" s="48">
        <v>80.989999999999995</v>
      </c>
      <c r="E35" s="48"/>
      <c r="F35" s="48"/>
      <c r="G35" s="49">
        <f>IF(H35="",0,IF(H35&lt;2,B35,IF(H35&lt;10,C35,IF(H35&gt;9,D35,IF(H35&lt;61,E35,IF(H35&gt;61,F35))))))</f>
        <v>0</v>
      </c>
      <c r="H35" s="88"/>
      <c r="I35" s="81"/>
      <c r="J35" s="123">
        <f>(H35*G35)</f>
        <v>0</v>
      </c>
      <c r="K35" s="124"/>
    </row>
    <row r="36" spans="1:21" ht="31.5" customHeight="1" thickBot="1" x14ac:dyDescent="0.3">
      <c r="A36" s="69" t="s">
        <v>129</v>
      </c>
      <c r="B36" s="19">
        <v>89.99</v>
      </c>
      <c r="C36" s="19">
        <v>85.49</v>
      </c>
      <c r="D36" s="19">
        <v>80.989999999999995</v>
      </c>
      <c r="E36" s="19"/>
      <c r="F36" s="19"/>
      <c r="G36" s="21">
        <f>IF(H36="",0,IF(H36&lt;2,B36,IF(H36&lt;10,C36,IF(H36&gt;9,D36,IF(H36&lt;61,E36,IF(H36&gt;61,F36))))))</f>
        <v>0</v>
      </c>
      <c r="H36" s="82"/>
      <c r="I36" s="83"/>
      <c r="J36" s="128">
        <f>(H36*G36)</f>
        <v>0</v>
      </c>
      <c r="K36" s="129"/>
    </row>
    <row r="37" spans="1:21" ht="15" customHeight="1" thickBot="1" x14ac:dyDescent="0.3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21" ht="18.75" customHeight="1" x14ac:dyDescent="0.25">
      <c r="A38" s="121" t="s">
        <v>50</v>
      </c>
      <c r="B38" s="122"/>
      <c r="C38" s="122"/>
      <c r="D38" s="122"/>
      <c r="E38" s="122"/>
      <c r="F38" s="122"/>
      <c r="G38" s="70" t="s">
        <v>28</v>
      </c>
      <c r="H38" s="78" t="s">
        <v>2</v>
      </c>
      <c r="I38" s="79"/>
      <c r="J38" s="104" t="s">
        <v>125</v>
      </c>
      <c r="K38" s="105"/>
    </row>
    <row r="39" spans="1:21" ht="15.75" customHeight="1" x14ac:dyDescent="0.25">
      <c r="A39" s="17" t="s">
        <v>2</v>
      </c>
      <c r="B39" s="7">
        <v>1</v>
      </c>
      <c r="C39" s="8" t="s">
        <v>10</v>
      </c>
      <c r="D39" s="6" t="s">
        <v>9</v>
      </c>
      <c r="E39" s="6"/>
      <c r="F39" s="6"/>
      <c r="G39" s="178"/>
      <c r="H39" s="178"/>
      <c r="I39" s="178"/>
      <c r="J39" s="178"/>
      <c r="K39" s="179"/>
    </row>
    <row r="40" spans="1:21" ht="30" x14ac:dyDescent="0.25">
      <c r="A40" s="6" t="s">
        <v>128</v>
      </c>
      <c r="B40" s="53">
        <v>44.99</v>
      </c>
      <c r="C40" s="53">
        <v>42.75</v>
      </c>
      <c r="D40" s="53">
        <v>40.49</v>
      </c>
      <c r="E40" s="53"/>
      <c r="F40" s="53"/>
      <c r="G40" s="54">
        <f>IF(H40="",0,IF(H40&lt;2,B40,IF(H40&lt;10,C40,IF(H40&gt;9,D40,IF(H40&lt;61,E40,IF(H40&gt;61,F40))))))</f>
        <v>0</v>
      </c>
      <c r="H40" s="88"/>
      <c r="I40" s="81"/>
      <c r="J40" s="109">
        <f>(H40*G40)</f>
        <v>0</v>
      </c>
      <c r="K40" s="109"/>
    </row>
    <row r="41" spans="1:21" ht="30" x14ac:dyDescent="0.25">
      <c r="A41" s="6" t="s">
        <v>130</v>
      </c>
      <c r="B41" s="53">
        <v>34.99</v>
      </c>
      <c r="C41" s="110" t="s">
        <v>131</v>
      </c>
      <c r="D41" s="110"/>
      <c r="E41" s="110"/>
      <c r="F41" s="110"/>
      <c r="G41" s="54">
        <f>IF(H41="",0,IF(H41&lt;20,B41,IF(H41&lt;30,C41,IF(H41&lt;40,D41,IF(H41&lt;61,E41,IF(H41&gt;61,F41))))))</f>
        <v>0</v>
      </c>
      <c r="H41" s="88"/>
      <c r="I41" s="81"/>
      <c r="J41" s="109">
        <f>(H41*G41)</f>
        <v>0</v>
      </c>
      <c r="K41" s="109"/>
    </row>
    <row r="42" spans="1:21" ht="30.75" thickBot="1" x14ac:dyDescent="0.3">
      <c r="A42" s="57" t="s">
        <v>122</v>
      </c>
      <c r="B42" s="58">
        <v>0</v>
      </c>
      <c r="C42" s="116" t="s">
        <v>132</v>
      </c>
      <c r="D42" s="117"/>
      <c r="E42" s="117"/>
      <c r="F42" s="118"/>
      <c r="G42" s="59">
        <f>IF(H42="",0,IF(H42&lt;20,B42,IF(H42&lt;30,C42,IF(H42&lt;40,D42,IF(H42&lt;61,E42,IF(H42&gt;61,F42))))))</f>
        <v>0</v>
      </c>
      <c r="H42" s="82"/>
      <c r="I42" s="83"/>
      <c r="J42" s="119">
        <v>0</v>
      </c>
      <c r="K42" s="120"/>
      <c r="R42" s="5"/>
      <c r="S42" s="5"/>
      <c r="T42" s="5"/>
      <c r="U42" s="5"/>
    </row>
    <row r="43" spans="1:21" ht="15" customHeight="1" thickBot="1" x14ac:dyDescent="0.3">
      <c r="G43" s="5"/>
      <c r="H43" s="5"/>
      <c r="I43" s="5"/>
      <c r="J43" s="5"/>
      <c r="K43" s="5"/>
    </row>
    <row r="44" spans="1:21" ht="18.75" customHeight="1" x14ac:dyDescent="0.25">
      <c r="A44" s="121" t="s">
        <v>107</v>
      </c>
      <c r="B44" s="122"/>
      <c r="C44" s="122"/>
      <c r="D44" s="122"/>
      <c r="E44" s="122"/>
      <c r="F44" s="122"/>
      <c r="G44" s="70" t="s">
        <v>28</v>
      </c>
      <c r="H44" s="78" t="s">
        <v>2</v>
      </c>
      <c r="I44" s="79"/>
      <c r="J44" s="104" t="s">
        <v>125</v>
      </c>
      <c r="K44" s="105"/>
    </row>
    <row r="45" spans="1:21" ht="15.75" customHeight="1" x14ac:dyDescent="0.25">
      <c r="A45" s="17" t="s">
        <v>2</v>
      </c>
      <c r="B45" s="40">
        <v>1</v>
      </c>
      <c r="C45" s="180"/>
      <c r="D45" s="181"/>
      <c r="E45" s="181"/>
      <c r="F45" s="182"/>
      <c r="G45" s="178"/>
      <c r="H45" s="187"/>
      <c r="I45" s="187"/>
      <c r="J45" s="178"/>
      <c r="K45" s="179"/>
    </row>
    <row r="46" spans="1:21" ht="30" x14ac:dyDescent="0.25">
      <c r="A46" s="47" t="s">
        <v>109</v>
      </c>
      <c r="B46" s="48">
        <v>15</v>
      </c>
      <c r="C46" s="111" t="s">
        <v>133</v>
      </c>
      <c r="D46" s="112"/>
      <c r="E46" s="112"/>
      <c r="F46" s="113"/>
      <c r="G46" s="55">
        <f>IF(H46="",0,IF(H46&lt;20,B46,IF(H46&lt;30,C46,IF(H46&lt;40,D46,IF(H46&lt;61,E46,IF(H46&gt;61,F46))))))</f>
        <v>0</v>
      </c>
      <c r="H46" s="88"/>
      <c r="I46" s="81"/>
      <c r="J46" s="188">
        <f>(H46*G46)</f>
        <v>0</v>
      </c>
      <c r="K46" s="124"/>
    </row>
    <row r="47" spans="1:21" ht="33" customHeight="1" thickBot="1" x14ac:dyDescent="0.3">
      <c r="A47" s="56" t="s">
        <v>122</v>
      </c>
      <c r="B47" s="48">
        <v>0</v>
      </c>
      <c r="C47" s="111" t="s">
        <v>133</v>
      </c>
      <c r="D47" s="112"/>
      <c r="E47" s="112"/>
      <c r="F47" s="113"/>
      <c r="G47" s="55">
        <f>IF(H47="",0,IF(H47&lt;20,B47,IF(H47&lt;30,C47,IF(H47&lt;40,D47,IF(H47&lt;61,E47,IF(H47&gt;61,F47))))))</f>
        <v>0</v>
      </c>
      <c r="H47" s="82"/>
      <c r="I47" s="83"/>
      <c r="J47" s="114">
        <v>0</v>
      </c>
      <c r="K47" s="115"/>
    </row>
    <row r="48" spans="1:21" ht="15.75" thickBot="1" x14ac:dyDescent="0.3">
      <c r="A48" s="106" t="s">
        <v>121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8"/>
    </row>
    <row r="49" spans="1:11" ht="15" customHeight="1" thickBot="1" x14ac:dyDescent="0.3">
      <c r="G49" s="5"/>
      <c r="H49" s="5"/>
      <c r="I49" s="5"/>
      <c r="J49" s="5"/>
      <c r="K49" s="5"/>
    </row>
    <row r="50" spans="1:11" ht="18.75" customHeight="1" x14ac:dyDescent="0.25">
      <c r="A50" s="121" t="s">
        <v>106</v>
      </c>
      <c r="B50" s="122"/>
      <c r="C50" s="122"/>
      <c r="D50" s="122"/>
      <c r="E50" s="122"/>
      <c r="F50" s="122"/>
      <c r="G50" s="70" t="s">
        <v>28</v>
      </c>
      <c r="H50" s="78" t="s">
        <v>2</v>
      </c>
      <c r="I50" s="79"/>
      <c r="J50" s="104" t="s">
        <v>125</v>
      </c>
      <c r="K50" s="105"/>
    </row>
    <row r="51" spans="1:11" ht="15.75" customHeight="1" x14ac:dyDescent="0.25">
      <c r="A51" s="17" t="s">
        <v>2</v>
      </c>
      <c r="B51" s="40" t="s">
        <v>92</v>
      </c>
      <c r="C51" s="180"/>
      <c r="D51" s="181"/>
      <c r="E51" s="181"/>
      <c r="F51" s="182"/>
      <c r="G51" s="178"/>
      <c r="H51" s="187"/>
      <c r="I51" s="187"/>
      <c r="J51" s="178"/>
      <c r="K51" s="179"/>
    </row>
    <row r="52" spans="1:11" ht="15.75" customHeight="1" thickBot="1" x14ac:dyDescent="0.3">
      <c r="A52" s="18" t="s">
        <v>22</v>
      </c>
      <c r="B52" s="19">
        <v>18.989999999999998</v>
      </c>
      <c r="C52" s="183"/>
      <c r="D52" s="184"/>
      <c r="E52" s="184"/>
      <c r="F52" s="185"/>
      <c r="G52" s="20">
        <f>IF(H52="",0,IF(H52&lt;20,B52,IF(H52&lt;30,C52,IF(H52&lt;40,D52,IF(H52&lt;61,E52,IF(H52&gt;61,F52))))))</f>
        <v>0</v>
      </c>
      <c r="H52" s="82"/>
      <c r="I52" s="83"/>
      <c r="J52" s="186">
        <f>(H52*G52)</f>
        <v>0</v>
      </c>
      <c r="K52" s="129"/>
    </row>
    <row r="53" spans="1:11" ht="15" customHeight="1" thickBot="1" x14ac:dyDescent="0.3">
      <c r="A53" s="12"/>
      <c r="B53" s="13"/>
      <c r="C53" s="13"/>
      <c r="D53" s="13"/>
      <c r="E53" s="13"/>
      <c r="F53" s="13"/>
      <c r="G53" s="15"/>
      <c r="H53" s="11"/>
      <c r="I53" s="11"/>
      <c r="J53" s="15"/>
      <c r="K53" s="26"/>
    </row>
    <row r="54" spans="1:11" ht="22.5" customHeight="1" x14ac:dyDescent="0.25">
      <c r="A54" s="174" t="s">
        <v>138</v>
      </c>
      <c r="B54" s="175"/>
      <c r="C54" s="175"/>
      <c r="D54" s="175"/>
      <c r="E54" s="175"/>
      <c r="F54" s="104" t="s">
        <v>11</v>
      </c>
      <c r="G54" s="104" t="s">
        <v>124</v>
      </c>
      <c r="H54" s="104" t="s">
        <v>135</v>
      </c>
      <c r="I54" s="97" t="s">
        <v>134</v>
      </c>
      <c r="J54" s="97" t="s">
        <v>136</v>
      </c>
      <c r="K54" s="95" t="s">
        <v>125</v>
      </c>
    </row>
    <row r="55" spans="1:11" ht="21.75" customHeight="1" x14ac:dyDescent="0.25">
      <c r="A55" s="176"/>
      <c r="B55" s="177"/>
      <c r="C55" s="177"/>
      <c r="D55" s="177"/>
      <c r="E55" s="177"/>
      <c r="F55" s="192"/>
      <c r="G55" s="192"/>
      <c r="H55" s="192"/>
      <c r="I55" s="98"/>
      <c r="J55" s="98"/>
      <c r="K55" s="96"/>
    </row>
    <row r="56" spans="1:11" ht="15.75" customHeight="1" x14ac:dyDescent="0.25">
      <c r="A56" s="171" t="s">
        <v>23</v>
      </c>
      <c r="B56" s="130" t="s">
        <v>35</v>
      </c>
      <c r="C56" s="130"/>
      <c r="D56" s="130"/>
      <c r="E56" s="130"/>
      <c r="F56" s="9" t="s">
        <v>12</v>
      </c>
      <c r="G56" s="16">
        <v>0.8</v>
      </c>
      <c r="H56" s="32"/>
      <c r="I56" s="72">
        <v>5</v>
      </c>
      <c r="J56" s="75"/>
      <c r="K56" s="16">
        <f>(G56*H56)+(I56*J56)</f>
        <v>0</v>
      </c>
    </row>
    <row r="57" spans="1:11" ht="15.75" customHeight="1" x14ac:dyDescent="0.25">
      <c r="A57" s="172"/>
      <c r="B57" s="130" t="s">
        <v>59</v>
      </c>
      <c r="C57" s="130"/>
      <c r="D57" s="130"/>
      <c r="E57" s="130"/>
      <c r="F57" s="9" t="s">
        <v>13</v>
      </c>
      <c r="G57" s="16">
        <v>1.6</v>
      </c>
      <c r="H57" s="32"/>
      <c r="I57" s="72">
        <v>5</v>
      </c>
      <c r="J57" s="75"/>
      <c r="K57" s="16">
        <f>(G57*H57)+(I57*J57)</f>
        <v>0</v>
      </c>
    </row>
    <row r="58" spans="1:11" ht="33.75" customHeight="1" x14ac:dyDescent="0.25">
      <c r="A58" s="172"/>
      <c r="B58" s="130" t="s">
        <v>19</v>
      </c>
      <c r="C58" s="130"/>
      <c r="D58" s="130"/>
      <c r="E58" s="130"/>
      <c r="F58" s="9" t="s">
        <v>13</v>
      </c>
      <c r="G58" s="16">
        <v>0.6</v>
      </c>
      <c r="H58" s="32"/>
      <c r="I58" s="72">
        <v>5</v>
      </c>
      <c r="J58" s="75"/>
      <c r="K58" s="16">
        <f t="shared" ref="K58:K84" si="0">(G58*H58)+(I58*J58)</f>
        <v>0</v>
      </c>
    </row>
    <row r="59" spans="1:11" ht="45" customHeight="1" x14ac:dyDescent="0.25">
      <c r="A59" s="172"/>
      <c r="B59" s="130" t="s">
        <v>14</v>
      </c>
      <c r="C59" s="130"/>
      <c r="D59" s="130"/>
      <c r="E59" s="130"/>
      <c r="F59" s="9" t="s">
        <v>12</v>
      </c>
      <c r="G59" s="16">
        <v>0.8</v>
      </c>
      <c r="H59" s="32"/>
      <c r="I59" s="72">
        <v>5</v>
      </c>
      <c r="J59" s="75"/>
      <c r="K59" s="16">
        <f t="shared" si="0"/>
        <v>0</v>
      </c>
    </row>
    <row r="60" spans="1:11" ht="33.75" customHeight="1" x14ac:dyDescent="0.25">
      <c r="A60" s="172"/>
      <c r="B60" s="130" t="s">
        <v>60</v>
      </c>
      <c r="C60" s="130"/>
      <c r="D60" s="130"/>
      <c r="E60" s="130"/>
      <c r="F60" s="9" t="s">
        <v>12</v>
      </c>
      <c r="G60" s="16">
        <v>0.8</v>
      </c>
      <c r="H60" s="32"/>
      <c r="I60" s="72">
        <v>5</v>
      </c>
      <c r="J60" s="75"/>
      <c r="K60" s="16">
        <f t="shared" si="0"/>
        <v>0</v>
      </c>
    </row>
    <row r="61" spans="1:11" ht="33.75" customHeight="1" x14ac:dyDescent="0.25">
      <c r="A61" s="173"/>
      <c r="B61" s="130" t="s">
        <v>36</v>
      </c>
      <c r="C61" s="130"/>
      <c r="D61" s="130"/>
      <c r="E61" s="130"/>
      <c r="F61" s="9" t="s">
        <v>13</v>
      </c>
      <c r="G61" s="16">
        <v>1.1000000000000001</v>
      </c>
      <c r="H61" s="32"/>
      <c r="I61" s="72">
        <v>5</v>
      </c>
      <c r="J61" s="75"/>
      <c r="K61" s="16">
        <f t="shared" si="0"/>
        <v>0</v>
      </c>
    </row>
    <row r="62" spans="1:11" ht="48.75" customHeight="1" x14ac:dyDescent="0.25">
      <c r="A62" s="171" t="s">
        <v>114</v>
      </c>
      <c r="B62" s="199" t="s">
        <v>24</v>
      </c>
      <c r="C62" s="200"/>
      <c r="D62" s="200"/>
      <c r="E62" s="189"/>
      <c r="F62" s="9" t="s">
        <v>13</v>
      </c>
      <c r="G62" s="16">
        <v>1.1000000000000001</v>
      </c>
      <c r="H62" s="32"/>
      <c r="I62" s="72">
        <v>5</v>
      </c>
      <c r="J62" s="75"/>
      <c r="K62" s="16">
        <f t="shared" si="0"/>
        <v>0</v>
      </c>
    </row>
    <row r="63" spans="1:11" ht="15.75" customHeight="1" x14ac:dyDescent="0.25">
      <c r="A63" s="172"/>
      <c r="B63" s="199" t="s">
        <v>115</v>
      </c>
      <c r="C63" s="142"/>
      <c r="D63" s="142"/>
      <c r="E63" s="202"/>
      <c r="F63" s="9" t="s">
        <v>13</v>
      </c>
      <c r="G63" s="16">
        <v>1.1000000000000001</v>
      </c>
      <c r="H63" s="32"/>
      <c r="I63" s="72">
        <v>5</v>
      </c>
      <c r="J63" s="75"/>
      <c r="K63" s="16">
        <f t="shared" si="0"/>
        <v>0</v>
      </c>
    </row>
    <row r="64" spans="1:11" ht="29.25" customHeight="1" x14ac:dyDescent="0.25">
      <c r="A64" s="201"/>
      <c r="B64" s="130" t="s">
        <v>120</v>
      </c>
      <c r="C64" s="130"/>
      <c r="D64" s="130"/>
      <c r="E64" s="130"/>
      <c r="F64" s="9" t="s">
        <v>13</v>
      </c>
      <c r="G64" s="16">
        <v>0.6</v>
      </c>
      <c r="H64" s="32"/>
      <c r="I64" s="72">
        <v>5</v>
      </c>
      <c r="J64" s="75"/>
      <c r="K64" s="16">
        <f t="shared" si="0"/>
        <v>0</v>
      </c>
    </row>
    <row r="65" spans="1:11" ht="33.75" customHeight="1" x14ac:dyDescent="0.25">
      <c r="A65" s="171" t="s">
        <v>15</v>
      </c>
      <c r="B65" s="130" t="s">
        <v>37</v>
      </c>
      <c r="C65" s="130"/>
      <c r="D65" s="130"/>
      <c r="E65" s="130"/>
      <c r="F65" s="9" t="s">
        <v>13</v>
      </c>
      <c r="G65" s="16">
        <v>1.1000000000000001</v>
      </c>
      <c r="H65" s="32"/>
      <c r="I65" s="72">
        <v>5</v>
      </c>
      <c r="J65" s="75"/>
      <c r="K65" s="16">
        <f t="shared" si="0"/>
        <v>0</v>
      </c>
    </row>
    <row r="66" spans="1:11" ht="15.75" customHeight="1" x14ac:dyDescent="0.25">
      <c r="A66" s="173"/>
      <c r="B66" s="130" t="s">
        <v>38</v>
      </c>
      <c r="C66" s="130"/>
      <c r="D66" s="130"/>
      <c r="E66" s="130"/>
      <c r="F66" s="9" t="s">
        <v>13</v>
      </c>
      <c r="G66" s="16">
        <v>1.1000000000000001</v>
      </c>
      <c r="H66" s="32"/>
      <c r="I66" s="72">
        <v>5</v>
      </c>
      <c r="J66" s="75"/>
      <c r="K66" s="16">
        <f t="shared" si="0"/>
        <v>0</v>
      </c>
    </row>
    <row r="67" spans="1:11" ht="15.75" customHeight="1" x14ac:dyDescent="0.25">
      <c r="A67" s="25" t="s">
        <v>16</v>
      </c>
      <c r="B67" s="130" t="s">
        <v>39</v>
      </c>
      <c r="C67" s="130"/>
      <c r="D67" s="130"/>
      <c r="E67" s="130"/>
      <c r="F67" s="9" t="s">
        <v>13</v>
      </c>
      <c r="G67" s="16">
        <v>1.1000000000000001</v>
      </c>
      <c r="H67" s="32"/>
      <c r="I67" s="72">
        <v>5</v>
      </c>
      <c r="J67" s="75"/>
      <c r="K67" s="16">
        <f t="shared" si="0"/>
        <v>0</v>
      </c>
    </row>
    <row r="68" spans="1:11" ht="33.75" customHeight="1" x14ac:dyDescent="0.25">
      <c r="A68" s="25" t="s">
        <v>93</v>
      </c>
      <c r="B68" s="130" t="s">
        <v>40</v>
      </c>
      <c r="C68" s="130"/>
      <c r="D68" s="130"/>
      <c r="E68" s="130"/>
      <c r="F68" s="9" t="s">
        <v>13</v>
      </c>
      <c r="G68" s="16">
        <v>1.1000000000000001</v>
      </c>
      <c r="H68" s="32"/>
      <c r="I68" s="72">
        <v>5</v>
      </c>
      <c r="J68" s="75"/>
      <c r="K68" s="16">
        <f t="shared" si="0"/>
        <v>0</v>
      </c>
    </row>
    <row r="69" spans="1:11" ht="47.25" customHeight="1" x14ac:dyDescent="0.25">
      <c r="A69" s="25" t="s">
        <v>113</v>
      </c>
      <c r="B69" s="130" t="s">
        <v>112</v>
      </c>
      <c r="C69" s="130"/>
      <c r="D69" s="130"/>
      <c r="E69" s="130"/>
      <c r="F69" s="9" t="s">
        <v>13</v>
      </c>
      <c r="G69" s="16">
        <v>1.1000000000000001</v>
      </c>
      <c r="H69" s="32"/>
      <c r="I69" s="72">
        <v>5</v>
      </c>
      <c r="J69" s="75"/>
      <c r="K69" s="16">
        <f t="shared" si="0"/>
        <v>0</v>
      </c>
    </row>
    <row r="70" spans="1:11" ht="22.5" customHeight="1" x14ac:dyDescent="0.25">
      <c r="A70" s="171" t="s">
        <v>94</v>
      </c>
      <c r="B70" s="130" t="s">
        <v>53</v>
      </c>
      <c r="C70" s="130"/>
      <c r="D70" s="130"/>
      <c r="E70" s="130"/>
      <c r="F70" s="9" t="s">
        <v>12</v>
      </c>
      <c r="G70" s="16">
        <v>1.1000000000000001</v>
      </c>
      <c r="H70" s="32"/>
      <c r="I70" s="72">
        <v>5</v>
      </c>
      <c r="J70" s="75"/>
      <c r="K70" s="16">
        <f t="shared" si="0"/>
        <v>0</v>
      </c>
    </row>
    <row r="71" spans="1:11" ht="24" customHeight="1" x14ac:dyDescent="0.25">
      <c r="A71" s="173"/>
      <c r="B71" s="130" t="s">
        <v>54</v>
      </c>
      <c r="C71" s="130"/>
      <c r="D71" s="130"/>
      <c r="E71" s="130"/>
      <c r="F71" s="9" t="s">
        <v>13</v>
      </c>
      <c r="G71" s="16">
        <v>1.1000000000000001</v>
      </c>
      <c r="H71" s="32"/>
      <c r="I71" s="72">
        <v>5</v>
      </c>
      <c r="J71" s="75"/>
      <c r="K71" s="16">
        <f t="shared" si="0"/>
        <v>0</v>
      </c>
    </row>
    <row r="72" spans="1:11" ht="30" customHeight="1" x14ac:dyDescent="0.25">
      <c r="A72" s="171" t="s">
        <v>96</v>
      </c>
      <c r="B72" s="130" t="s">
        <v>41</v>
      </c>
      <c r="C72" s="130"/>
      <c r="D72" s="130"/>
      <c r="E72" s="130"/>
      <c r="F72" s="9" t="s">
        <v>13</v>
      </c>
      <c r="G72" s="16">
        <v>1.1000000000000001</v>
      </c>
      <c r="H72" s="32"/>
      <c r="I72" s="72">
        <v>5</v>
      </c>
      <c r="J72" s="75"/>
      <c r="K72" s="16">
        <f t="shared" si="0"/>
        <v>0</v>
      </c>
    </row>
    <row r="73" spans="1:11" ht="15.75" customHeight="1" x14ac:dyDescent="0.25">
      <c r="A73" s="172"/>
      <c r="B73" s="130" t="s">
        <v>42</v>
      </c>
      <c r="C73" s="130"/>
      <c r="D73" s="130"/>
      <c r="E73" s="130"/>
      <c r="F73" s="9" t="s">
        <v>13</v>
      </c>
      <c r="G73" s="16">
        <v>1.1000000000000001</v>
      </c>
      <c r="H73" s="32"/>
      <c r="I73" s="72">
        <v>5</v>
      </c>
      <c r="J73" s="75"/>
      <c r="K73" s="16">
        <f t="shared" si="0"/>
        <v>0</v>
      </c>
    </row>
    <row r="74" spans="1:11" ht="30" customHeight="1" x14ac:dyDescent="0.25">
      <c r="A74" s="173"/>
      <c r="B74" s="130" t="s">
        <v>43</v>
      </c>
      <c r="C74" s="130"/>
      <c r="D74" s="130"/>
      <c r="E74" s="130"/>
      <c r="F74" s="9" t="s">
        <v>13</v>
      </c>
      <c r="G74" s="16">
        <v>1.1000000000000001</v>
      </c>
      <c r="H74" s="32"/>
      <c r="I74" s="72">
        <v>5</v>
      </c>
      <c r="J74" s="75"/>
      <c r="K74" s="16">
        <f t="shared" si="0"/>
        <v>0</v>
      </c>
    </row>
    <row r="75" spans="1:11" ht="15.75" customHeight="1" x14ac:dyDescent="0.25">
      <c r="A75" s="171" t="s">
        <v>95</v>
      </c>
      <c r="B75" s="130" t="s">
        <v>44</v>
      </c>
      <c r="C75" s="130"/>
      <c r="D75" s="130"/>
      <c r="E75" s="130"/>
      <c r="F75" s="9" t="s">
        <v>12</v>
      </c>
      <c r="G75" s="16">
        <v>1.1000000000000001</v>
      </c>
      <c r="H75" s="32"/>
      <c r="I75" s="72">
        <v>5</v>
      </c>
      <c r="J75" s="75"/>
      <c r="K75" s="16">
        <f t="shared" si="0"/>
        <v>0</v>
      </c>
    </row>
    <row r="76" spans="1:11" ht="34.5" customHeight="1" x14ac:dyDescent="0.25">
      <c r="A76" s="173"/>
      <c r="B76" s="130" t="s">
        <v>51</v>
      </c>
      <c r="C76" s="130"/>
      <c r="D76" s="130"/>
      <c r="E76" s="130"/>
      <c r="F76" s="9" t="s">
        <v>13</v>
      </c>
      <c r="G76" s="16">
        <v>1.1000000000000001</v>
      </c>
      <c r="H76" s="32"/>
      <c r="I76" s="72">
        <v>5</v>
      </c>
      <c r="J76" s="75"/>
      <c r="K76" s="16">
        <f t="shared" si="0"/>
        <v>0</v>
      </c>
    </row>
    <row r="77" spans="1:11" ht="30" customHeight="1" x14ac:dyDescent="0.25">
      <c r="A77" s="27" t="s">
        <v>29</v>
      </c>
      <c r="B77" s="190" t="s">
        <v>45</v>
      </c>
      <c r="C77" s="191"/>
      <c r="D77" s="191"/>
      <c r="E77" s="191"/>
      <c r="F77" s="9" t="s">
        <v>13</v>
      </c>
      <c r="G77" s="16">
        <v>1.1000000000000001</v>
      </c>
      <c r="H77" s="32"/>
      <c r="I77" s="72">
        <v>5</v>
      </c>
      <c r="J77" s="75"/>
      <c r="K77" s="16">
        <f t="shared" si="0"/>
        <v>0</v>
      </c>
    </row>
    <row r="78" spans="1:11" ht="15.75" customHeight="1" x14ac:dyDescent="0.25">
      <c r="A78" s="28"/>
      <c r="B78" s="189" t="s">
        <v>46</v>
      </c>
      <c r="C78" s="130"/>
      <c r="D78" s="130"/>
      <c r="E78" s="130"/>
      <c r="F78" s="9" t="s">
        <v>13</v>
      </c>
      <c r="G78" s="16">
        <v>1.1000000000000001</v>
      </c>
      <c r="H78" s="32"/>
      <c r="I78" s="72">
        <v>5</v>
      </c>
      <c r="J78" s="75"/>
      <c r="K78" s="16">
        <f t="shared" si="0"/>
        <v>0</v>
      </c>
    </row>
    <row r="79" spans="1:11" ht="33.75" customHeight="1" x14ac:dyDescent="0.25">
      <c r="A79" s="28"/>
      <c r="B79" s="189" t="s">
        <v>47</v>
      </c>
      <c r="C79" s="130"/>
      <c r="D79" s="130"/>
      <c r="E79" s="130"/>
      <c r="F79" s="9" t="s">
        <v>13</v>
      </c>
      <c r="G79" s="16">
        <v>1.1000000000000001</v>
      </c>
      <c r="H79" s="32"/>
      <c r="I79" s="72">
        <v>5</v>
      </c>
      <c r="J79" s="75"/>
      <c r="K79" s="16">
        <f t="shared" si="0"/>
        <v>0</v>
      </c>
    </row>
    <row r="80" spans="1:11" ht="33.75" customHeight="1" x14ac:dyDescent="0.25">
      <c r="A80" s="28"/>
      <c r="B80" s="189" t="s">
        <v>48</v>
      </c>
      <c r="C80" s="130"/>
      <c r="D80" s="130"/>
      <c r="E80" s="130"/>
      <c r="F80" s="9" t="s">
        <v>13</v>
      </c>
      <c r="G80" s="16">
        <v>1.1000000000000001</v>
      </c>
      <c r="H80" s="32"/>
      <c r="I80" s="72">
        <v>5</v>
      </c>
      <c r="J80" s="75"/>
      <c r="K80" s="16">
        <f t="shared" si="0"/>
        <v>0</v>
      </c>
    </row>
    <row r="81" spans="1:11" ht="30" customHeight="1" x14ac:dyDescent="0.25">
      <c r="A81" s="28"/>
      <c r="B81" s="189" t="s">
        <v>52</v>
      </c>
      <c r="C81" s="130"/>
      <c r="D81" s="130"/>
      <c r="E81" s="130"/>
      <c r="F81" s="9" t="s">
        <v>13</v>
      </c>
      <c r="G81" s="16">
        <v>1.1000000000000001</v>
      </c>
      <c r="H81" s="32"/>
      <c r="I81" s="72">
        <v>5</v>
      </c>
      <c r="J81" s="75"/>
      <c r="K81" s="16">
        <f t="shared" si="0"/>
        <v>0</v>
      </c>
    </row>
    <row r="82" spans="1:11" ht="15.75" customHeight="1" x14ac:dyDescent="0.25">
      <c r="A82" s="28"/>
      <c r="B82" s="189" t="s">
        <v>103</v>
      </c>
      <c r="C82" s="130"/>
      <c r="D82" s="130"/>
      <c r="E82" s="130"/>
      <c r="F82" s="9" t="s">
        <v>13</v>
      </c>
      <c r="G82" s="16">
        <v>1.1000000000000001</v>
      </c>
      <c r="H82" s="32"/>
      <c r="I82" s="72">
        <v>5</v>
      </c>
      <c r="J82" s="75"/>
      <c r="K82" s="16">
        <f t="shared" si="0"/>
        <v>0</v>
      </c>
    </row>
    <row r="83" spans="1:11" ht="30" customHeight="1" x14ac:dyDescent="0.25">
      <c r="A83" s="28"/>
      <c r="B83" s="189" t="s">
        <v>21</v>
      </c>
      <c r="C83" s="130"/>
      <c r="D83" s="130"/>
      <c r="E83" s="130"/>
      <c r="F83" s="9" t="s">
        <v>13</v>
      </c>
      <c r="G83" s="71">
        <v>1.1000000000000001</v>
      </c>
      <c r="H83" s="32"/>
      <c r="I83" s="72">
        <v>5</v>
      </c>
      <c r="J83" s="75"/>
      <c r="K83" s="16">
        <f t="shared" si="0"/>
        <v>0</v>
      </c>
    </row>
    <row r="84" spans="1:11" ht="15.75" customHeight="1" x14ac:dyDescent="0.25">
      <c r="A84" s="28"/>
      <c r="B84" s="204" t="s">
        <v>55</v>
      </c>
      <c r="C84" s="205"/>
      <c r="D84" s="205"/>
      <c r="E84" s="205"/>
      <c r="F84" s="9" t="s">
        <v>13</v>
      </c>
      <c r="G84" s="16">
        <v>1.1000000000000001</v>
      </c>
      <c r="H84" s="32"/>
      <c r="I84" s="72">
        <v>5</v>
      </c>
      <c r="J84" s="75"/>
      <c r="K84" s="16">
        <f t="shared" si="0"/>
        <v>0</v>
      </c>
    </row>
    <row r="85" spans="1:11" ht="46.5" customHeight="1" x14ac:dyDescent="0.25">
      <c r="A85" s="25" t="s">
        <v>66</v>
      </c>
      <c r="B85" s="213"/>
      <c r="C85" s="214"/>
      <c r="D85" s="214"/>
      <c r="E85" s="215"/>
      <c r="F85" s="42"/>
      <c r="G85" s="64"/>
      <c r="H85" s="32"/>
      <c r="I85" s="32"/>
      <c r="J85" s="42"/>
      <c r="K85" s="67"/>
    </row>
    <row r="86" spans="1:11" ht="15" customHeight="1" thickBot="1" x14ac:dyDescent="0.3">
      <c r="A86" s="22"/>
      <c r="B86" s="23"/>
      <c r="C86" s="24"/>
      <c r="D86" s="24"/>
      <c r="E86" s="24"/>
      <c r="F86" s="99" t="s">
        <v>26</v>
      </c>
      <c r="G86" s="100"/>
      <c r="H86" s="73">
        <f>SUM(H56:H84)</f>
        <v>0</v>
      </c>
      <c r="I86" s="65"/>
      <c r="J86" s="74">
        <f>SUM(J56:J84)</f>
        <v>0</v>
      </c>
      <c r="K86" s="68">
        <f>SUM(K56:K85)</f>
        <v>0</v>
      </c>
    </row>
    <row r="87" spans="1:11" ht="1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1"/>
    </row>
    <row r="88" spans="1:11" ht="15" customHeight="1" x14ac:dyDescent="0.25">
      <c r="A88" s="101" t="s">
        <v>25</v>
      </c>
      <c r="B88" s="101"/>
      <c r="C88" s="101"/>
      <c r="D88" s="101"/>
      <c r="E88" s="101"/>
      <c r="F88" s="101"/>
      <c r="G88" s="101"/>
      <c r="H88" s="101"/>
      <c r="I88" s="102"/>
      <c r="J88" s="103"/>
      <c r="K88" s="66">
        <f>SUM(J24+J25+J26+J30+J35+J36+J40+J41+J46+J47+J52+K86)</f>
        <v>0</v>
      </c>
    </row>
    <row r="89" spans="1:11" ht="16.5" customHeight="1" x14ac:dyDescent="0.25">
      <c r="A89" s="101" t="s">
        <v>18</v>
      </c>
      <c r="B89" s="101"/>
      <c r="C89" s="101"/>
      <c r="D89" s="101"/>
      <c r="E89" s="101"/>
      <c r="F89" s="101"/>
      <c r="G89" s="101"/>
      <c r="H89" s="101"/>
      <c r="I89" s="103"/>
      <c r="J89" s="103"/>
      <c r="K89" s="66" t="str">
        <f>IF(D20="Yes",(K88*0.1),IF(D20="Yes",(K88*0.1),"0.00"))</f>
        <v>0.00</v>
      </c>
    </row>
    <row r="90" spans="1:11" ht="15.75" customHeight="1" x14ac:dyDescent="0.25">
      <c r="A90" s="92" t="s">
        <v>139</v>
      </c>
      <c r="B90" s="93"/>
      <c r="C90" s="93"/>
      <c r="D90" s="93"/>
      <c r="E90" s="93"/>
      <c r="F90" s="93"/>
      <c r="G90" s="94"/>
      <c r="H90" s="89" t="s">
        <v>17</v>
      </c>
      <c r="I90" s="90"/>
      <c r="J90" s="91"/>
      <c r="K90" s="66">
        <f>K88-K89</f>
        <v>0</v>
      </c>
    </row>
    <row r="91" spans="1:11" ht="14.25" customHeight="1" thickBot="1" x14ac:dyDescent="0.3"/>
    <row r="92" spans="1:11" ht="22.5" customHeight="1" x14ac:dyDescent="0.25">
      <c r="A92" s="206" t="s">
        <v>108</v>
      </c>
      <c r="B92" s="207"/>
      <c r="C92" s="207"/>
      <c r="D92" s="207"/>
      <c r="E92" s="207"/>
      <c r="F92" s="207"/>
      <c r="G92" s="207"/>
      <c r="H92" s="207"/>
      <c r="I92" s="207"/>
      <c r="J92" s="207"/>
      <c r="K92" s="208"/>
    </row>
    <row r="93" spans="1:11" ht="7.5" customHeight="1" thickBot="1" x14ac:dyDescent="0.3">
      <c r="A93" s="209"/>
      <c r="B93" s="210"/>
      <c r="C93" s="210"/>
      <c r="D93" s="210"/>
      <c r="E93" s="210"/>
      <c r="F93" s="210"/>
      <c r="G93" s="210"/>
      <c r="H93" s="210"/>
      <c r="I93" s="210"/>
      <c r="J93" s="210"/>
      <c r="K93" s="211"/>
    </row>
    <row r="94" spans="1:11" ht="15" customHeight="1" thickBot="1" x14ac:dyDescent="0.3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</row>
    <row r="95" spans="1:11" ht="38.25" customHeight="1" thickBot="1" x14ac:dyDescent="0.3">
      <c r="A95" s="193" t="s">
        <v>104</v>
      </c>
      <c r="B95" s="194"/>
      <c r="C95" s="194"/>
      <c r="D95" s="194"/>
      <c r="E95" s="194"/>
      <c r="F95" s="194"/>
      <c r="G95" s="194"/>
      <c r="H95" s="194"/>
      <c r="I95" s="194"/>
      <c r="J95" s="194"/>
      <c r="K95" s="195"/>
    </row>
    <row r="97" spans="1:1" x14ac:dyDescent="0.25">
      <c r="A97" s="52">
        <f ca="1">TODAY()</f>
        <v>45985</v>
      </c>
    </row>
  </sheetData>
  <sheetProtection algorithmName="SHA-512" hashValue="jXYJvA++c2lRjyqViMzZ7rYBuBoWDG6HS6YgKFphYg1f+NdQi/QV6Nec38OXFMFlx2SVtgPxOJVUFgMbBz/eTQ==" saltValue="fiobaQJGecRGXasdX5Jh9A==" spinCount="100000" sheet="1"/>
  <protectedRanges>
    <protectedRange sqref="B85:K85" name="Range14"/>
    <protectedRange sqref="H56:H84" name="Range12"/>
    <protectedRange sqref="H46:I47" name="Range10"/>
    <protectedRange sqref="H35:I36" name="Range8"/>
    <protectedRange sqref="H24:I26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30:I30" name="Range7"/>
    <protectedRange sqref="H40:I42" name="Range9"/>
    <protectedRange sqref="H52:I52" name="Range11"/>
    <protectedRange sqref="J56:J84" name="Range13"/>
  </protectedRanges>
  <mergeCells count="138">
    <mergeCell ref="A95:K95"/>
    <mergeCell ref="D18:K18"/>
    <mergeCell ref="G34:K34"/>
    <mergeCell ref="J36:K36"/>
    <mergeCell ref="J28:K28"/>
    <mergeCell ref="G29:K29"/>
    <mergeCell ref="B75:E75"/>
    <mergeCell ref="B76:E76"/>
    <mergeCell ref="A22:F22"/>
    <mergeCell ref="J22:K22"/>
    <mergeCell ref="A20:C20"/>
    <mergeCell ref="A28:F28"/>
    <mergeCell ref="B72:E72"/>
    <mergeCell ref="B73:E73"/>
    <mergeCell ref="B62:E62"/>
    <mergeCell ref="A62:A64"/>
    <mergeCell ref="B63:E63"/>
    <mergeCell ref="A94:K94"/>
    <mergeCell ref="B84:E84"/>
    <mergeCell ref="B85:E85"/>
    <mergeCell ref="A92:K93"/>
    <mergeCell ref="B74:E74"/>
    <mergeCell ref="B83:E83"/>
    <mergeCell ref="A75:A76"/>
    <mergeCell ref="A72:A74"/>
    <mergeCell ref="B78:E78"/>
    <mergeCell ref="B77:E77"/>
    <mergeCell ref="B79:E79"/>
    <mergeCell ref="B80:E80"/>
    <mergeCell ref="B82:E82"/>
    <mergeCell ref="H54:H55"/>
    <mergeCell ref="G54:G55"/>
    <mergeCell ref="F54:F55"/>
    <mergeCell ref="B81:E81"/>
    <mergeCell ref="B65:E65"/>
    <mergeCell ref="B67:E67"/>
    <mergeCell ref="A44:F44"/>
    <mergeCell ref="A38:F38"/>
    <mergeCell ref="J38:K38"/>
    <mergeCell ref="G39:K39"/>
    <mergeCell ref="J40:K40"/>
    <mergeCell ref="C51:F51"/>
    <mergeCell ref="C52:F52"/>
    <mergeCell ref="B64:E64"/>
    <mergeCell ref="J52:K52"/>
    <mergeCell ref="J44:K44"/>
    <mergeCell ref="C45:F45"/>
    <mergeCell ref="G45:K45"/>
    <mergeCell ref="C46:F46"/>
    <mergeCell ref="J46:K46"/>
    <mergeCell ref="G51:K51"/>
    <mergeCell ref="H41:I41"/>
    <mergeCell ref="H42:I42"/>
    <mergeCell ref="H44:I44"/>
    <mergeCell ref="H46:I46"/>
    <mergeCell ref="H47:I47"/>
    <mergeCell ref="H50:I50"/>
    <mergeCell ref="A12:C12"/>
    <mergeCell ref="D12:K12"/>
    <mergeCell ref="J25:K25"/>
    <mergeCell ref="J30:K30"/>
    <mergeCell ref="J26:K26"/>
    <mergeCell ref="J23:K23"/>
    <mergeCell ref="A56:A61"/>
    <mergeCell ref="B58:E58"/>
    <mergeCell ref="B70:E70"/>
    <mergeCell ref="B59:E59"/>
    <mergeCell ref="B69:E69"/>
    <mergeCell ref="B56:E56"/>
    <mergeCell ref="B57:E57"/>
    <mergeCell ref="B60:E60"/>
    <mergeCell ref="A65:A66"/>
    <mergeCell ref="A70:A71"/>
    <mergeCell ref="B61:E61"/>
    <mergeCell ref="B66:E66"/>
    <mergeCell ref="B68:E68"/>
    <mergeCell ref="A54:E55"/>
    <mergeCell ref="A50:F50"/>
    <mergeCell ref="H52:I52"/>
    <mergeCell ref="H38:I38"/>
    <mergeCell ref="H40:I40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H90:J90"/>
    <mergeCell ref="A90:G90"/>
    <mergeCell ref="E19:F19"/>
    <mergeCell ref="K54:K55"/>
    <mergeCell ref="I54:I55"/>
    <mergeCell ref="J54:J55"/>
    <mergeCell ref="F86:G86"/>
    <mergeCell ref="A88:J88"/>
    <mergeCell ref="A89:J89"/>
    <mergeCell ref="J33:K33"/>
    <mergeCell ref="J50:K50"/>
    <mergeCell ref="A48:K48"/>
    <mergeCell ref="J41:K41"/>
    <mergeCell ref="C41:F41"/>
    <mergeCell ref="C47:F47"/>
    <mergeCell ref="J47:K47"/>
    <mergeCell ref="C42:F42"/>
    <mergeCell ref="J42:K42"/>
    <mergeCell ref="A33:F33"/>
    <mergeCell ref="J35:K35"/>
    <mergeCell ref="A31:K31"/>
    <mergeCell ref="J24:K24"/>
    <mergeCell ref="B71:E71"/>
    <mergeCell ref="H36:I36"/>
    <mergeCell ref="I19:J19"/>
    <mergeCell ref="H22:I22"/>
    <mergeCell ref="H23:I23"/>
    <mergeCell ref="H24:I24"/>
    <mergeCell ref="H26:I26"/>
    <mergeCell ref="H28:I28"/>
    <mergeCell ref="H30:I30"/>
    <mergeCell ref="H33:I33"/>
    <mergeCell ref="H35:I35"/>
  </mergeCells>
  <dataValidations count="2">
    <dataValidation type="whole" operator="greaterThanOrEqual" allowBlank="1" showInputMessage="1" showErrorMessage="1" errorTitle="Minimum order quantity" error="Minimum order quantity = 10" sqref="H26:I26" xr:uid="{3858189B-36E3-472E-8A69-877839FF0A67}">
      <formula1>10</formula1>
    </dataValidation>
    <dataValidation type="whole" operator="greaterThanOrEqual" allowBlank="1" showInputMessage="1" showErrorMessage="1" errorTitle="Minimum order quantiy" error="Minimum order quantity = 10" sqref="H24:I24" xr:uid="{5974AF02-2D1C-4AA2-BEC4-EF75E83A61DB}">
      <formula1>10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59055118110236227" header="0.31496062992125984" footer="0.39370078740157483"/>
  <pageSetup paperSize="9" orientation="portrait" r:id="rId2"/>
  <headerFooter>
    <oddFooter>&amp;L&amp;9Version 5.00 November 2025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J56:J84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21" sqref="B21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35" t="s">
        <v>62</v>
      </c>
      <c r="B1" s="33"/>
      <c r="C1" s="39" t="s">
        <v>90</v>
      </c>
      <c r="F1" s="212"/>
      <c r="G1" s="212"/>
    </row>
    <row r="2" spans="1:7" ht="18" customHeight="1" x14ac:dyDescent="0.25">
      <c r="A2" s="35" t="s">
        <v>89</v>
      </c>
      <c r="B2" s="33"/>
      <c r="C2" s="30"/>
      <c r="D2" s="30"/>
      <c r="E2" s="30"/>
      <c r="F2" s="33"/>
      <c r="G2" s="33"/>
    </row>
    <row r="3" spans="1:7" ht="18" customHeight="1" x14ac:dyDescent="0.25">
      <c r="A3" s="36" t="s">
        <v>63</v>
      </c>
      <c r="B3" s="34"/>
      <c r="C3" s="34"/>
      <c r="F3" s="212"/>
      <c r="G3" s="212"/>
    </row>
    <row r="4" spans="1:7" ht="18" customHeight="1" x14ac:dyDescent="0.25">
      <c r="A4" s="37" t="s">
        <v>65</v>
      </c>
      <c r="B4" s="33"/>
      <c r="C4" s="34"/>
      <c r="D4" s="34"/>
      <c r="E4" s="34"/>
      <c r="F4" s="33"/>
      <c r="G4" s="33"/>
    </row>
    <row r="5" spans="1:7" ht="18" customHeight="1" x14ac:dyDescent="0.25">
      <c r="A5" s="38" t="s">
        <v>77</v>
      </c>
      <c r="B5" s="33"/>
      <c r="C5" s="34"/>
      <c r="D5" s="34"/>
      <c r="E5" s="34"/>
      <c r="F5" s="33"/>
      <c r="G5" s="33"/>
    </row>
    <row r="6" spans="1:7" ht="18" customHeight="1" x14ac:dyDescent="0.25">
      <c r="A6" s="38" t="s">
        <v>67</v>
      </c>
    </row>
    <row r="7" spans="1:7" ht="18" customHeight="1" x14ac:dyDescent="0.25">
      <c r="A7" s="38" t="s">
        <v>88</v>
      </c>
      <c r="B7" s="29"/>
    </row>
    <row r="8" spans="1:7" ht="18" customHeight="1" x14ac:dyDescent="0.25">
      <c r="A8" t="s">
        <v>142</v>
      </c>
    </row>
    <row r="9" spans="1:7" ht="18" customHeight="1" x14ac:dyDescent="0.25">
      <c r="A9" s="38" t="s">
        <v>68</v>
      </c>
    </row>
    <row r="10" spans="1:7" ht="18" customHeight="1" x14ac:dyDescent="0.25">
      <c r="A10" s="38" t="s">
        <v>91</v>
      </c>
    </row>
    <row r="11" spans="1:7" ht="18" customHeight="1" x14ac:dyDescent="0.25">
      <c r="A11" s="38" t="s">
        <v>69</v>
      </c>
    </row>
    <row r="12" spans="1:7" ht="18" customHeight="1" x14ac:dyDescent="0.25">
      <c r="A12" s="38" t="s">
        <v>140</v>
      </c>
    </row>
    <row r="13" spans="1:7" ht="18" customHeight="1" x14ac:dyDescent="0.25">
      <c r="A13" s="38" t="s">
        <v>143</v>
      </c>
    </row>
    <row r="14" spans="1:7" ht="18" customHeight="1" x14ac:dyDescent="0.25">
      <c r="A14" s="38" t="s">
        <v>74</v>
      </c>
    </row>
    <row r="15" spans="1:7" ht="18" customHeight="1" x14ac:dyDescent="0.25">
      <c r="A15" s="38" t="s">
        <v>76</v>
      </c>
    </row>
    <row r="16" spans="1:7" ht="18" customHeight="1" x14ac:dyDescent="0.25">
      <c r="A16" s="38" t="s">
        <v>144</v>
      </c>
    </row>
    <row r="17" spans="1:1" ht="18" customHeight="1" x14ac:dyDescent="0.25">
      <c r="A17" s="38" t="s">
        <v>141</v>
      </c>
    </row>
    <row r="18" spans="1:1" ht="18" customHeight="1" x14ac:dyDescent="0.25">
      <c r="A18" s="38" t="s">
        <v>78</v>
      </c>
    </row>
    <row r="19" spans="1:1" ht="18" customHeight="1" x14ac:dyDescent="0.25">
      <c r="A19" s="38" t="s">
        <v>79</v>
      </c>
    </row>
    <row r="20" spans="1:1" ht="16.5" customHeight="1" x14ac:dyDescent="0.25">
      <c r="A20" s="38" t="s">
        <v>102</v>
      </c>
    </row>
    <row r="21" spans="1:1" ht="16.5" customHeight="1" x14ac:dyDescent="0.25">
      <c r="A21" s="38" t="s">
        <v>105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5" x14ac:dyDescent="0.25"/>
  <sheetData>
    <row r="2" spans="2:4" x14ac:dyDescent="0.25">
      <c r="B2" t="s">
        <v>7</v>
      </c>
      <c r="D2" t="s">
        <v>87</v>
      </c>
    </row>
    <row r="3" spans="2:4" x14ac:dyDescent="0.25">
      <c r="B3" t="s">
        <v>8</v>
      </c>
      <c r="D3" t="s">
        <v>80</v>
      </c>
    </row>
    <row r="4" spans="2:4" x14ac:dyDescent="0.25">
      <c r="D4" t="s">
        <v>81</v>
      </c>
    </row>
    <row r="5" spans="2:4" x14ac:dyDescent="0.25">
      <c r="B5" t="s">
        <v>70</v>
      </c>
      <c r="D5" t="s">
        <v>82</v>
      </c>
    </row>
    <row r="6" spans="2:4" x14ac:dyDescent="0.25">
      <c r="B6" t="s">
        <v>71</v>
      </c>
      <c r="D6" t="s">
        <v>83</v>
      </c>
    </row>
    <row r="7" spans="2:4" x14ac:dyDescent="0.25">
      <c r="B7" t="s">
        <v>72</v>
      </c>
      <c r="D7" t="s">
        <v>84</v>
      </c>
    </row>
    <row r="8" spans="2:4" x14ac:dyDescent="0.25">
      <c r="B8" t="s">
        <v>73</v>
      </c>
      <c r="D8" t="s">
        <v>85</v>
      </c>
    </row>
    <row r="9" spans="2:4" x14ac:dyDescent="0.25">
      <c r="D9" t="s">
        <v>86</v>
      </c>
    </row>
    <row r="10" spans="2:4" x14ac:dyDescent="0.25">
      <c r="B10" t="s">
        <v>7</v>
      </c>
      <c r="D10" t="s">
        <v>66</v>
      </c>
    </row>
    <row r="11" spans="2:4" x14ac:dyDescent="0.25">
      <c r="B11" t="s">
        <v>8</v>
      </c>
    </row>
    <row r="12" spans="2:4" x14ac:dyDescent="0.25">
      <c r="B12" t="s">
        <v>75</v>
      </c>
    </row>
    <row r="14" spans="2:4" x14ac:dyDescent="0.25">
      <c r="B14" s="29">
        <v>0.1</v>
      </c>
    </row>
    <row r="15" spans="2:4" x14ac:dyDescent="0.25">
      <c r="B15" s="29">
        <v>0.5</v>
      </c>
    </row>
    <row r="16" spans="2:4" x14ac:dyDescent="0.25">
      <c r="B16" t="s">
        <v>66</v>
      </c>
    </row>
    <row r="19" spans="2:4" x14ac:dyDescent="0.25">
      <c r="B19" s="60" t="s">
        <v>7</v>
      </c>
    </row>
    <row r="21" spans="2:4" x14ac:dyDescent="0.25">
      <c r="B21" t="s">
        <v>137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Anna Padget</cp:lastModifiedBy>
  <cp:lastPrinted>2025-11-24T09:58:17Z</cp:lastPrinted>
  <dcterms:created xsi:type="dcterms:W3CDTF">2023-01-25T12:31:27Z</dcterms:created>
  <dcterms:modified xsi:type="dcterms:W3CDTF">2025-11-24T10:12:20Z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